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계약(2026년)\36 신관 항온항습기 이전설치 공사(기계)\01 견적공고\"/>
    </mc:Choice>
  </mc:AlternateContent>
  <xr:revisionPtr revIDLastSave="0" documentId="13_ncr:1_{0A25C6E7-2EA4-41C5-A263-8226973F5962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원가 " sheetId="9" r:id="rId1"/>
    <sheet name="내역서" sheetId="3" r:id="rId2"/>
  </sheets>
  <definedNames>
    <definedName name="_xlnm.Print_Area" localSheetId="1">내역서!$C$1:$O$29</definedName>
    <definedName name="_xlnm.Print_Area" localSheetId="0">'원가 '!$A$1:$F$25</definedName>
    <definedName name="_xlnm.Print_Titles" localSheetId="1">내역서!$1:$4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26" i="3" l="1"/>
  <c r="N27" i="3"/>
  <c r="N28" i="3"/>
  <c r="N22" i="3" l="1"/>
  <c r="N23" i="3"/>
  <c r="N25" i="3"/>
  <c r="N14" i="3"/>
  <c r="N13" i="3"/>
  <c r="N12" i="3"/>
  <c r="N11" i="3"/>
  <c r="N21" i="3"/>
  <c r="N20" i="3"/>
  <c r="N19" i="3"/>
  <c r="N18" i="3"/>
  <c r="N17" i="3"/>
  <c r="N16" i="3"/>
  <c r="N15" i="3"/>
  <c r="N10" i="3"/>
  <c r="N7" i="3"/>
  <c r="N9" i="3" l="1"/>
  <c r="N6" i="3"/>
  <c r="N24" i="3" l="1"/>
  <c r="N8" i="3"/>
  <c r="J29" i="3"/>
  <c r="L29" i="3" l="1"/>
  <c r="A2" i="9"/>
  <c r="H29" i="3" l="1"/>
  <c r="N29" i="3"/>
  <c r="E9" i="9"/>
  <c r="E12" i="9"/>
  <c r="E10" i="9" l="1"/>
  <c r="E11" i="9" s="1"/>
  <c r="P19" i="3"/>
  <c r="P28" i="3" l="1"/>
  <c r="E5" i="9" l="1"/>
  <c r="E8" i="9" s="1"/>
  <c r="E17" i="9" s="1"/>
  <c r="P29" i="3"/>
  <c r="E18" i="9" l="1"/>
  <c r="E19" i="9" l="1"/>
  <c r="E20" i="9" l="1"/>
  <c r="E21" i="9" s="1"/>
  <c r="E22" i="9" l="1"/>
  <c r="E23" i="9" s="1"/>
  <c r="E24" i="9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CGSComputer</author>
  </authors>
  <commentList>
    <comment ref="C3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CGSComputer: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<sst xmlns="http://schemas.openxmlformats.org/spreadsheetml/2006/main" count="133" uniqueCount="105">
  <si>
    <t>공종</t>
  </si>
  <si>
    <t>품          명</t>
  </si>
  <si>
    <t>규       격</t>
  </si>
  <si>
    <t>재  료  비</t>
  </si>
  <si>
    <t>단가</t>
  </si>
  <si>
    <t>금액</t>
  </si>
  <si>
    <t>노  무  비</t>
  </si>
  <si>
    <t>경    비</t>
  </si>
  <si>
    <t>합    계</t>
  </si>
  <si>
    <t>비고</t>
  </si>
  <si>
    <t>코드</t>
  </si>
  <si>
    <t>비   목</t>
    <phoneticPr fontId="3" type="noConversion"/>
  </si>
  <si>
    <t>구   분</t>
    <phoneticPr fontId="3" type="noConversion"/>
  </si>
  <si>
    <t>기      준</t>
    <phoneticPr fontId="3" type="noConversion"/>
  </si>
  <si>
    <t>구 성 비</t>
    <phoneticPr fontId="3" type="noConversion"/>
  </si>
  <si>
    <t>금   액</t>
    <phoneticPr fontId="3" type="noConversion"/>
  </si>
  <si>
    <t xml:space="preserve">순 공 사 비 </t>
    <phoneticPr fontId="3" type="noConversion"/>
  </si>
  <si>
    <t>재료비</t>
    <phoneticPr fontId="3" type="noConversion"/>
  </si>
  <si>
    <t>직접재료비</t>
    <phoneticPr fontId="3" type="noConversion"/>
  </si>
  <si>
    <t>간접재료비</t>
    <phoneticPr fontId="3" type="noConversion"/>
  </si>
  <si>
    <t>[ 소     계 ]</t>
    <phoneticPr fontId="3" type="noConversion"/>
  </si>
  <si>
    <t>노무비</t>
    <phoneticPr fontId="3" type="noConversion"/>
  </si>
  <si>
    <t>직접노무비</t>
    <phoneticPr fontId="3" type="noConversion"/>
  </si>
  <si>
    <t>간접노무비</t>
    <phoneticPr fontId="3" type="noConversion"/>
  </si>
  <si>
    <t>경  비</t>
    <phoneticPr fontId="3" type="noConversion"/>
  </si>
  <si>
    <t>기 계 경 비</t>
    <phoneticPr fontId="3" type="noConversion"/>
  </si>
  <si>
    <t>기 타 경 비</t>
    <phoneticPr fontId="3" type="noConversion"/>
  </si>
  <si>
    <t>계</t>
    <phoneticPr fontId="3" type="noConversion"/>
  </si>
  <si>
    <t>일반관리비</t>
    <phoneticPr fontId="3" type="noConversion"/>
  </si>
  <si>
    <t>이         윤</t>
    <phoneticPr fontId="3" type="noConversion"/>
  </si>
  <si>
    <t>총   원   가</t>
    <phoneticPr fontId="3" type="noConversion"/>
  </si>
  <si>
    <t>순공사비+일반관리비+이윤</t>
    <phoneticPr fontId="3" type="noConversion"/>
  </si>
  <si>
    <t>총원가*10%</t>
    <phoneticPr fontId="3" type="noConversion"/>
  </si>
  <si>
    <t xml:space="preserve"> 공 사 예 정 가 격</t>
    <phoneticPr fontId="3" type="noConversion"/>
  </si>
  <si>
    <t>비  고</t>
    <phoneticPr fontId="3" type="noConversion"/>
  </si>
  <si>
    <t>공  사  원  가  계  산  서</t>
    <phoneticPr fontId="3" type="noConversion"/>
  </si>
  <si>
    <t xml:space="preserve"> </t>
    <phoneticPr fontId="3" type="noConversion"/>
  </si>
  <si>
    <t>단위</t>
    <phoneticPr fontId="3" type="noConversion"/>
  </si>
  <si>
    <t>수량</t>
    <phoneticPr fontId="3" type="noConversion"/>
  </si>
  <si>
    <t>부가가치세</t>
    <phoneticPr fontId="3" type="noConversion"/>
  </si>
  <si>
    <t>내 역 서</t>
    <phoneticPr fontId="3" type="noConversion"/>
  </si>
  <si>
    <t>합 계</t>
    <phoneticPr fontId="3" type="noConversion"/>
  </si>
  <si>
    <t>작업부산물</t>
    <phoneticPr fontId="3" type="noConversion"/>
  </si>
  <si>
    <t>산재,고용보험료</t>
    <phoneticPr fontId="3" type="noConversion"/>
  </si>
  <si>
    <t>건강,연금보험료</t>
    <phoneticPr fontId="3" type="noConversion"/>
  </si>
  <si>
    <t>산업안전보건관리비</t>
    <phoneticPr fontId="3" type="noConversion"/>
  </si>
  <si>
    <t>퇴직공제부금비</t>
    <phoneticPr fontId="3" type="noConversion"/>
  </si>
  <si>
    <t>(노무비+일반관리비+경비)*15%</t>
    <phoneticPr fontId="3" type="noConversion"/>
  </si>
  <si>
    <t>(재+노+경)*6%</t>
    <phoneticPr fontId="3" type="noConversion"/>
  </si>
  <si>
    <t xml:space="preserve"> </t>
    <phoneticPr fontId="3" type="noConversion"/>
  </si>
  <si>
    <t xml:space="preserve"> </t>
    <phoneticPr fontId="3" type="noConversion"/>
  </si>
  <si>
    <t>인</t>
    <phoneticPr fontId="3" type="noConversion"/>
  </si>
  <si>
    <t>기계설비공</t>
    <phoneticPr fontId="3" type="noConversion"/>
  </si>
  <si>
    <t>식</t>
    <phoneticPr fontId="3" type="noConversion"/>
  </si>
  <si>
    <t>잡자재</t>
    <phoneticPr fontId="3" type="noConversion"/>
  </si>
  <si>
    <t>인건비</t>
    <phoneticPr fontId="3" type="noConversion"/>
  </si>
  <si>
    <t>직접노무비의 12.6%</t>
    <phoneticPr fontId="3" type="noConversion"/>
  </si>
  <si>
    <t>(재료비+노무비)*5.2%</t>
    <phoneticPr fontId="3" type="noConversion"/>
  </si>
  <si>
    <t>%</t>
    <phoneticPr fontId="3" type="noConversion"/>
  </si>
  <si>
    <t xml:space="preserve"> </t>
    <phoneticPr fontId="3" type="noConversion"/>
  </si>
  <si>
    <t>천단위절삭</t>
    <phoneticPr fontId="3" type="noConversion"/>
  </si>
  <si>
    <t>부대장비</t>
    <phoneticPr fontId="3" type="noConversion"/>
  </si>
  <si>
    <t>KG</t>
    <phoneticPr fontId="3" type="noConversion"/>
  </si>
  <si>
    <t>동배관</t>
    <phoneticPr fontId="3" type="noConversion"/>
  </si>
  <si>
    <t>28.58mm</t>
    <phoneticPr fontId="3" type="noConversion"/>
  </si>
  <si>
    <t>M</t>
    <phoneticPr fontId="3" type="noConversion"/>
  </si>
  <si>
    <t>15.88mm</t>
    <phoneticPr fontId="3" type="noConversion"/>
  </si>
  <si>
    <t>관이음쇠</t>
    <phoneticPr fontId="3" type="noConversion"/>
  </si>
  <si>
    <t>관지지대</t>
    <phoneticPr fontId="3" type="noConversion"/>
  </si>
  <si>
    <t>보온재</t>
    <phoneticPr fontId="3" type="noConversion"/>
  </si>
  <si>
    <t>EPDM-13T</t>
    <phoneticPr fontId="3" type="noConversion"/>
  </si>
  <si>
    <t>보온테이프</t>
    <phoneticPr fontId="3" type="noConversion"/>
  </si>
  <si>
    <t>매직</t>
    <phoneticPr fontId="3" type="noConversion"/>
  </si>
  <si>
    <t>EA</t>
    <phoneticPr fontId="3" type="noConversion"/>
  </si>
  <si>
    <t>전선</t>
    <phoneticPr fontId="3" type="noConversion"/>
  </si>
  <si>
    <t>CV-10SQ/4C</t>
    <phoneticPr fontId="3" type="noConversion"/>
  </si>
  <si>
    <t>VCTF-1.5SQ/10C</t>
    <phoneticPr fontId="3" type="noConversion"/>
  </si>
  <si>
    <t>GV-4.0SQ/1C</t>
    <phoneticPr fontId="3" type="noConversion"/>
  </si>
  <si>
    <t>전선부자재</t>
    <phoneticPr fontId="3" type="noConversion"/>
  </si>
  <si>
    <t>터미널,튜브외</t>
    <phoneticPr fontId="3" type="noConversion"/>
  </si>
  <si>
    <t>트레이+커버+부자재</t>
    <phoneticPr fontId="3" type="noConversion"/>
  </si>
  <si>
    <t>냉매</t>
    <phoneticPr fontId="3" type="noConversion"/>
  </si>
  <si>
    <t>냉동유</t>
    <phoneticPr fontId="3" type="noConversion"/>
  </si>
  <si>
    <t>SW-32</t>
    <phoneticPr fontId="3" type="noConversion"/>
  </si>
  <si>
    <t>L</t>
    <phoneticPr fontId="3" type="noConversion"/>
  </si>
  <si>
    <t>질소</t>
    <phoneticPr fontId="3" type="noConversion"/>
  </si>
  <si>
    <t>공업용</t>
    <phoneticPr fontId="3" type="noConversion"/>
  </si>
  <si>
    <t>병</t>
    <phoneticPr fontId="3" type="noConversion"/>
  </si>
  <si>
    <t>용접용제 및 부자재</t>
    <phoneticPr fontId="3" type="noConversion"/>
  </si>
  <si>
    <t>산소SET+은납5%</t>
    <phoneticPr fontId="3" type="noConversion"/>
  </si>
  <si>
    <t>SET</t>
    <phoneticPr fontId="3" type="noConversion"/>
  </si>
  <si>
    <t>후렉시블</t>
    <phoneticPr fontId="3" type="noConversion"/>
  </si>
  <si>
    <t>R-407C</t>
    <phoneticPr fontId="3" type="noConversion"/>
  </si>
  <si>
    <t>1) 항온항습기 15RT*2대 이전설치 및 기존장비 철거 2대</t>
    <phoneticPr fontId="3" type="noConversion"/>
  </si>
  <si>
    <t>용접공</t>
    <phoneticPr fontId="3" type="noConversion"/>
  </si>
  <si>
    <t>크레인,지게차</t>
    <phoneticPr fontId="3" type="noConversion"/>
  </si>
  <si>
    <t>배수펌프+부자재</t>
    <phoneticPr fontId="3" type="noConversion"/>
  </si>
  <si>
    <t>SM-13M</t>
    <phoneticPr fontId="3" type="noConversion"/>
  </si>
  <si>
    <t>관의</t>
    <phoneticPr fontId="3" type="noConversion"/>
  </si>
  <si>
    <t>100*400*(아연도)</t>
    <phoneticPr fontId="3" type="noConversion"/>
  </si>
  <si>
    <t>1829*1200*17000</t>
    <phoneticPr fontId="3" type="noConversion"/>
  </si>
  <si>
    <t>BT아시바 (설치,철거)</t>
    <phoneticPr fontId="3" type="noConversion"/>
  </si>
  <si>
    <t>승강기 보양작업</t>
    <phoneticPr fontId="3" type="noConversion"/>
  </si>
  <si>
    <t>GW-36</t>
    <phoneticPr fontId="3" type="noConversion"/>
  </si>
  <si>
    <t>［공사명］경기도인재개발원 신관 항온항습기 이전설치 공사 (기계분야)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</si>
</sst>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_);[Red]\(#,##0\)"/>
    <numFmt numFmtId="178" formatCode="0.00_);[Red]\(0.00\)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3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0"/>
      <name val="돋움"/>
      <family val="3"/>
      <charset val="129"/>
    </font>
    <font>
      <sz val="1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7" fillId="0" borderId="0" xfId="3" applyFont="1" applyAlignment="1">
      <alignment vertical="center"/>
    </xf>
    <xf numFmtId="0" fontId="8" fillId="0" borderId="1" xfId="3" applyFont="1" applyBorder="1" applyAlignment="1">
      <alignment horizontal="center" vertical="center"/>
    </xf>
    <xf numFmtId="0" fontId="8" fillId="0" borderId="2" xfId="3" applyFont="1" applyBorder="1" applyAlignment="1">
      <alignment vertical="center"/>
    </xf>
    <xf numFmtId="41" fontId="8" fillId="0" borderId="2" xfId="3" applyNumberFormat="1" applyFont="1" applyBorder="1" applyAlignment="1">
      <alignment vertical="center"/>
    </xf>
    <xf numFmtId="0" fontId="8" fillId="0" borderId="3" xfId="3" applyFont="1" applyBorder="1" applyAlignment="1">
      <alignment horizontal="center" vertical="center"/>
    </xf>
    <xf numFmtId="43" fontId="8" fillId="0" borderId="1" xfId="3" applyNumberFormat="1" applyFont="1" applyBorder="1" applyAlignment="1">
      <alignment horizontal="center" vertical="center"/>
    </xf>
    <xf numFmtId="41" fontId="8" fillId="0" borderId="1" xfId="3" applyNumberFormat="1" applyFont="1" applyBorder="1" applyAlignment="1">
      <alignment horizontal="center" vertical="center"/>
    </xf>
    <xf numFmtId="176" fontId="0" fillId="0" borderId="5" xfId="0" quotePrefix="1" applyNumberFormat="1" applyBorder="1">
      <alignment vertical="center"/>
    </xf>
    <xf numFmtId="176" fontId="11" fillId="0" borderId="5" xfId="0" applyNumberFormat="1" applyFont="1" applyBorder="1" applyAlignment="1">
      <alignment vertical="center" wrapText="1"/>
    </xf>
    <xf numFmtId="176" fontId="2" fillId="0" borderId="5" xfId="0" applyNumberFormat="1" applyFont="1" applyBorder="1" applyAlignment="1">
      <alignment horizontal="center" vertical="center"/>
    </xf>
    <xf numFmtId="176" fontId="2" fillId="0" borderId="5" xfId="0" quotePrefix="1" applyNumberFormat="1" applyFont="1" applyBorder="1">
      <alignment vertical="center"/>
    </xf>
    <xf numFmtId="176" fontId="5" fillId="0" borderId="5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5" xfId="0" applyNumberFormat="1" applyFont="1" applyBorder="1">
      <alignment vertical="center"/>
    </xf>
    <xf numFmtId="0" fontId="4" fillId="0" borderId="0" xfId="0" applyFont="1">
      <alignment vertical="center"/>
    </xf>
    <xf numFmtId="0" fontId="2" fillId="0" borderId="0" xfId="0" applyFont="1" applyAlignment="1"/>
    <xf numFmtId="0" fontId="0" fillId="0" borderId="0" xfId="0" applyAlignment="1">
      <alignment horizontal="center" vertical="center"/>
    </xf>
    <xf numFmtId="176" fontId="0" fillId="0" borderId="5" xfId="0" applyNumberFormat="1" applyBorder="1">
      <alignment vertical="center"/>
    </xf>
    <xf numFmtId="41" fontId="8" fillId="2" borderId="2" xfId="3" applyNumberFormat="1" applyFont="1" applyFill="1" applyBorder="1" applyAlignment="1">
      <alignment vertical="center"/>
    </xf>
    <xf numFmtId="41" fontId="9" fillId="2" borderId="2" xfId="3" applyNumberFormat="1" applyFont="1" applyFill="1" applyBorder="1" applyAlignment="1">
      <alignment vertical="center"/>
    </xf>
    <xf numFmtId="176" fontId="6" fillId="4" borderId="5" xfId="0" applyNumberFormat="1" applyFont="1" applyFill="1" applyBorder="1" applyAlignment="1">
      <alignment horizontal="center" vertical="center"/>
    </xf>
    <xf numFmtId="0" fontId="0" fillId="0" borderId="0" xfId="0" applyAlignment="1"/>
    <xf numFmtId="176" fontId="4" fillId="4" borderId="5" xfId="0" applyNumberFormat="1" applyFont="1" applyFill="1" applyBorder="1" applyAlignment="1">
      <alignment horizontal="right" vertical="center"/>
    </xf>
    <xf numFmtId="41" fontId="8" fillId="0" borderId="0" xfId="2" applyFont="1" applyAlignment="1">
      <alignment vertical="center"/>
    </xf>
    <xf numFmtId="0" fontId="8" fillId="0" borderId="0" xfId="3" applyFont="1" applyAlignment="1">
      <alignment vertical="center"/>
    </xf>
    <xf numFmtId="41" fontId="8" fillId="0" borderId="2" xfId="1" applyFont="1" applyFill="1" applyBorder="1" applyAlignment="1">
      <alignment vertical="center"/>
    </xf>
    <xf numFmtId="41" fontId="8" fillId="3" borderId="2" xfId="1" applyFont="1" applyFill="1" applyBorder="1" applyAlignment="1">
      <alignment vertical="center"/>
    </xf>
    <xf numFmtId="41" fontId="8" fillId="0" borderId="2" xfId="1" applyFont="1" applyBorder="1" applyAlignment="1">
      <alignment vertical="center"/>
    </xf>
    <xf numFmtId="41" fontId="8" fillId="0" borderId="2" xfId="2" applyFont="1" applyBorder="1" applyAlignment="1">
      <alignment vertical="center"/>
    </xf>
    <xf numFmtId="41" fontId="8" fillId="0" borderId="2" xfId="2" applyFont="1" applyFill="1" applyBorder="1" applyAlignment="1">
      <alignment vertical="center"/>
    </xf>
    <xf numFmtId="176" fontId="0" fillId="4" borderId="5" xfId="0" applyNumberFormat="1" applyFill="1" applyBorder="1" applyAlignment="1">
      <alignment horizontal="right" vertical="center"/>
    </xf>
    <xf numFmtId="176" fontId="11" fillId="4" borderId="5" xfId="0" applyNumberFormat="1" applyFont="1" applyFill="1" applyBorder="1" applyAlignment="1">
      <alignment horizontal="right" vertical="center"/>
    </xf>
    <xf numFmtId="176" fontId="10" fillId="4" borderId="5" xfId="1" applyNumberFormat="1" applyFont="1" applyFill="1" applyBorder="1" applyAlignment="1">
      <alignment horizontal="right" vertical="center"/>
    </xf>
    <xf numFmtId="176" fontId="1" fillId="4" borderId="5" xfId="0" applyNumberFormat="1" applyFont="1" applyFill="1" applyBorder="1" applyAlignment="1">
      <alignment horizontal="right" vertical="center"/>
    </xf>
    <xf numFmtId="176" fontId="1" fillId="4" borderId="5" xfId="1" applyNumberFormat="1" applyFont="1" applyFill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right"/>
    </xf>
    <xf numFmtId="0" fontId="15" fillId="0" borderId="0" xfId="0" applyFont="1">
      <alignment vertical="center"/>
    </xf>
    <xf numFmtId="0" fontId="8" fillId="0" borderId="2" xfId="3" applyFont="1" applyBorder="1" applyAlignment="1">
      <alignment horizontal="center" vertical="center"/>
    </xf>
    <xf numFmtId="41" fontId="8" fillId="0" borderId="0" xfId="3" applyNumberFormat="1" applyFont="1" applyAlignment="1">
      <alignment vertical="center"/>
    </xf>
    <xf numFmtId="41" fontId="7" fillId="0" borderId="0" xfId="3" applyNumberFormat="1" applyFont="1" applyAlignment="1">
      <alignment vertical="center"/>
    </xf>
    <xf numFmtId="177" fontId="1" fillId="0" borderId="5" xfId="0" applyNumberFormat="1" applyFont="1" applyBorder="1" applyAlignment="1">
      <alignment horizontal="right" vertical="center"/>
    </xf>
    <xf numFmtId="176" fontId="1" fillId="0" borderId="5" xfId="0" applyNumberFormat="1" applyFont="1" applyBorder="1">
      <alignment vertical="center"/>
    </xf>
    <xf numFmtId="41" fontId="0" fillId="0" borderId="5" xfId="4" applyFont="1" applyFill="1" applyBorder="1" applyAlignment="1">
      <alignment vertical="center"/>
    </xf>
    <xf numFmtId="41" fontId="0" fillId="0" borderId="7" xfId="4" applyFont="1" applyFill="1" applyBorder="1" applyAlignment="1">
      <alignment horizontal="center" vertical="center"/>
    </xf>
    <xf numFmtId="49" fontId="0" fillId="0" borderId="5" xfId="4" applyNumberFormat="1" applyFont="1" applyFill="1" applyBorder="1" applyAlignment="1">
      <alignment horizontal="center" vertical="center"/>
    </xf>
    <xf numFmtId="49" fontId="1" fillId="0" borderId="5" xfId="4" applyNumberFormat="1" applyFont="1" applyFill="1" applyBorder="1" applyAlignment="1">
      <alignment horizontal="center" vertical="center"/>
    </xf>
    <xf numFmtId="41" fontId="1" fillId="0" borderId="5" xfId="4" applyFont="1" applyFill="1" applyBorder="1" applyAlignment="1">
      <alignment vertical="center"/>
    </xf>
    <xf numFmtId="41" fontId="1" fillId="0" borderId="5" xfId="4" applyFont="1" applyFill="1" applyBorder="1" applyAlignment="1">
      <alignment horizontal="center" vertical="center"/>
    </xf>
    <xf numFmtId="41" fontId="10" fillId="0" borderId="5" xfId="4" applyFont="1" applyFill="1" applyBorder="1" applyAlignment="1">
      <alignment vertical="center"/>
    </xf>
    <xf numFmtId="41" fontId="1" fillId="0" borderId="7" xfId="4" applyFont="1" applyFill="1" applyBorder="1" applyAlignment="1">
      <alignment horizontal="center" vertical="center"/>
    </xf>
    <xf numFmtId="41" fontId="0" fillId="0" borderId="5" xfId="5" applyFont="1" applyFill="1" applyBorder="1" applyAlignment="1">
      <alignment vertical="center"/>
    </xf>
    <xf numFmtId="41" fontId="0" fillId="0" borderId="7" xfId="5" applyFont="1" applyFill="1" applyBorder="1" applyAlignment="1">
      <alignment horizontal="center" vertical="center"/>
    </xf>
    <xf numFmtId="49" fontId="0" fillId="0" borderId="5" xfId="5" applyNumberFormat="1" applyFont="1" applyFill="1" applyBorder="1" applyAlignment="1">
      <alignment horizontal="center" vertical="center"/>
    </xf>
    <xf numFmtId="41" fontId="1" fillId="0" borderId="5" xfId="5" applyFont="1" applyFill="1" applyBorder="1" applyAlignment="1">
      <alignment horizontal="center" vertical="center"/>
    </xf>
    <xf numFmtId="41" fontId="10" fillId="0" borderId="5" xfId="5" applyFont="1" applyFill="1" applyBorder="1" applyAlignment="1">
      <alignment vertical="center"/>
    </xf>
    <xf numFmtId="41" fontId="0" fillId="0" borderId="5" xfId="5" applyFont="1" applyFill="1" applyBorder="1" applyAlignment="1">
      <alignment horizontal="center" vertical="center"/>
    </xf>
    <xf numFmtId="41" fontId="1" fillId="0" borderId="7" xfId="5" applyFont="1" applyFill="1" applyBorder="1" applyAlignment="1">
      <alignment horizontal="center" vertical="center"/>
    </xf>
    <xf numFmtId="41" fontId="0" fillId="0" borderId="5" xfId="4" applyFont="1" applyFill="1" applyBorder="1" applyAlignment="1">
      <alignment horizontal="center" vertical="center"/>
    </xf>
    <xf numFmtId="177" fontId="0" fillId="0" borderId="5" xfId="0" applyNumberFormat="1" applyBorder="1" applyAlignment="1">
      <alignment horizontal="right" vertical="center"/>
    </xf>
    <xf numFmtId="43" fontId="1" fillId="0" borderId="7" xfId="5" applyNumberFormat="1" applyFont="1" applyFill="1" applyBorder="1" applyAlignment="1">
      <alignment horizontal="center" vertical="center"/>
    </xf>
    <xf numFmtId="178" fontId="0" fillId="0" borderId="7" xfId="5" applyNumberFormat="1" applyFont="1" applyFill="1" applyBorder="1" applyAlignment="1">
      <alignment horizontal="right" vertical="center"/>
    </xf>
    <xf numFmtId="0" fontId="8" fillId="0" borderId="16" xfId="3" applyFont="1" applyBorder="1" applyAlignment="1">
      <alignment horizontal="center" vertical="center"/>
    </xf>
    <xf numFmtId="0" fontId="8" fillId="0" borderId="2" xfId="3" applyFont="1" applyBorder="1" applyAlignment="1">
      <alignment horizontal="center" vertical="center"/>
    </xf>
    <xf numFmtId="0" fontId="6" fillId="2" borderId="12" xfId="3" applyFont="1" applyFill="1" applyBorder="1" applyAlignment="1">
      <alignment horizontal="center" vertical="center"/>
    </xf>
    <xf numFmtId="0" fontId="6" fillId="2" borderId="4" xfId="3" applyFont="1" applyFill="1" applyBorder="1" applyAlignment="1">
      <alignment horizontal="center" vertical="center"/>
    </xf>
    <xf numFmtId="0" fontId="6" fillId="2" borderId="13" xfId="3" applyFont="1" applyFill="1" applyBorder="1" applyAlignment="1">
      <alignment horizontal="center" vertical="center"/>
    </xf>
    <xf numFmtId="0" fontId="7" fillId="0" borderId="17" xfId="3" applyFont="1" applyBorder="1" applyAlignment="1">
      <alignment horizontal="left" vertical="center"/>
    </xf>
    <xf numFmtId="0" fontId="8" fillId="0" borderId="14" xfId="3" applyFont="1" applyBorder="1" applyAlignment="1">
      <alignment horizontal="center" vertical="center"/>
    </xf>
    <xf numFmtId="0" fontId="8" fillId="0" borderId="15" xfId="3" applyFont="1" applyBorder="1" applyAlignment="1">
      <alignment horizontal="center" vertical="center"/>
    </xf>
    <xf numFmtId="0" fontId="8" fillId="0" borderId="16" xfId="3" applyFont="1" applyBorder="1" applyAlignment="1">
      <alignment horizontal="center" vertical="center" textRotation="255"/>
    </xf>
    <xf numFmtId="0" fontId="8" fillId="0" borderId="18" xfId="3" applyFont="1" applyBorder="1" applyAlignment="1">
      <alignment horizontal="center" vertical="center"/>
    </xf>
    <xf numFmtId="0" fontId="8" fillId="0" borderId="19" xfId="3" applyFont="1" applyBorder="1" applyAlignment="1">
      <alignment horizontal="center" vertical="center"/>
    </xf>
    <xf numFmtId="0" fontId="8" fillId="0" borderId="20" xfId="3" applyFont="1" applyBorder="1" applyAlignment="1">
      <alignment horizontal="center" vertical="center"/>
    </xf>
    <xf numFmtId="0" fontId="8" fillId="0" borderId="9" xfId="3" applyFont="1" applyBorder="1" applyAlignment="1">
      <alignment horizontal="center" vertical="center" textRotation="255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quotePrefix="1" applyFont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0" fillId="0" borderId="22" xfId="0" quotePrefix="1" applyBorder="1" applyAlignment="1">
      <alignment horizontal="left" vertical="center"/>
    </xf>
    <xf numFmtId="176" fontId="4" fillId="0" borderId="21" xfId="0" applyNumberFormat="1" applyFont="1" applyBorder="1" applyAlignment="1">
      <alignment horizontal="left" vertical="center"/>
    </xf>
    <xf numFmtId="176" fontId="4" fillId="0" borderId="6" xfId="0" applyNumberFormat="1" applyFont="1" applyBorder="1" applyAlignment="1">
      <alignment horizontal="left" vertical="center"/>
    </xf>
  </cellXfs>
  <cellStyles count="6">
    <cellStyle name="쉼표 [0]" xfId="1" builtinId="6"/>
    <cellStyle name="쉼표 [0] 10 2 2" xfId="5" xr:uid="{44A09FE4-1B9F-491E-98F3-9EDE5C7945FE}"/>
    <cellStyle name="쉼표 [0] 2" xfId="4" xr:uid="{F1FCC8A0-B65F-4974-9A97-06725343971A}"/>
    <cellStyle name="콤마 [0]" xfId="2" xr:uid="{00000000-0005-0000-0000-000001000000}"/>
    <cellStyle name="표준" xfId="0" builtinId="0"/>
    <cellStyle name="표준_(봉천현대)-견 적 서" xfId="3" xr:uid="{00000000-0005-0000-0000-000003000000}"/>
  </cellStyles>
  <dxfs count="0"/>
  <tableStyles count="0" defaultTableStyle="TableStyleMedium9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"/>
  <sheetViews>
    <sheetView topLeftCell="A3" workbookViewId="0">
      <selection sqref="A1:F1"/>
    </sheetView>
  </sheetViews>
  <sheetFormatPr defaultRowHeight="16.5" x14ac:dyDescent="0.15"/>
  <cols>
    <col min="1" max="1" width="9" style="1" customWidth="1"/>
    <col min="2" max="2" width="11.6640625" style="1" customWidth="1"/>
    <col min="3" max="3" width="20.6640625" style="1" customWidth="1"/>
    <col min="4" max="4" width="33.6640625" style="1" customWidth="1"/>
    <col min="5" max="5" width="20.5546875" style="1" customWidth="1"/>
    <col min="6" max="6" width="16.109375" style="1" customWidth="1"/>
    <col min="7" max="16384" width="8.88671875" style="1"/>
  </cols>
  <sheetData>
    <row r="1" spans="1:7" ht="27.75" customHeight="1" thickBot="1" x14ac:dyDescent="0.2">
      <c r="A1" s="65" t="s">
        <v>35</v>
      </c>
      <c r="B1" s="66"/>
      <c r="C1" s="66"/>
      <c r="D1" s="66"/>
      <c r="E1" s="66"/>
      <c r="F1" s="67"/>
    </row>
    <row r="2" spans="1:7" ht="17.25" thickTop="1" x14ac:dyDescent="0.15">
      <c r="A2" s="68" t="str">
        <f>내역서!C2</f>
        <v>［공사명］경기도인재개발원 신관 항온항습기 이전설치 공사 (기계분야)</v>
      </c>
      <c r="B2" s="68"/>
      <c r="C2" s="68"/>
      <c r="D2" s="68"/>
      <c r="E2" s="68"/>
      <c r="F2" s="68"/>
    </row>
    <row r="3" spans="1:7" s="25" customFormat="1" ht="18" customHeight="1" x14ac:dyDescent="0.15">
      <c r="A3" s="69" t="s">
        <v>11</v>
      </c>
      <c r="B3" s="70"/>
      <c r="C3" s="70" t="s">
        <v>12</v>
      </c>
      <c r="D3" s="70" t="s">
        <v>13</v>
      </c>
      <c r="E3" s="70"/>
      <c r="F3" s="5"/>
    </row>
    <row r="4" spans="1:7" s="25" customFormat="1" ht="18" customHeight="1" x14ac:dyDescent="0.15">
      <c r="A4" s="63"/>
      <c r="B4" s="64"/>
      <c r="C4" s="64"/>
      <c r="D4" s="39" t="s">
        <v>14</v>
      </c>
      <c r="E4" s="39" t="s">
        <v>15</v>
      </c>
      <c r="F4" s="2" t="s">
        <v>34</v>
      </c>
    </row>
    <row r="5" spans="1:7" s="25" customFormat="1" ht="18" customHeight="1" x14ac:dyDescent="0.15">
      <c r="A5" s="71" t="s">
        <v>16</v>
      </c>
      <c r="B5" s="64" t="s">
        <v>17</v>
      </c>
      <c r="C5" s="39" t="s">
        <v>18</v>
      </c>
      <c r="D5" s="3"/>
      <c r="E5" s="26">
        <f>내역서!H29</f>
        <v>0</v>
      </c>
      <c r="F5" s="2"/>
    </row>
    <row r="6" spans="1:7" s="25" customFormat="1" ht="18" customHeight="1" x14ac:dyDescent="0.15">
      <c r="A6" s="71"/>
      <c r="B6" s="64"/>
      <c r="C6" s="39" t="s">
        <v>19</v>
      </c>
      <c r="D6" s="3"/>
      <c r="E6" s="4"/>
      <c r="F6" s="2"/>
    </row>
    <row r="7" spans="1:7" s="25" customFormat="1" ht="18" customHeight="1" x14ac:dyDescent="0.15">
      <c r="A7" s="71"/>
      <c r="B7" s="64"/>
      <c r="C7" s="39" t="s">
        <v>42</v>
      </c>
      <c r="D7" s="3"/>
      <c r="E7" s="4"/>
      <c r="F7" s="2"/>
    </row>
    <row r="8" spans="1:7" s="25" customFormat="1" ht="18" customHeight="1" x14ac:dyDescent="0.15">
      <c r="A8" s="71"/>
      <c r="B8" s="64"/>
      <c r="C8" s="39" t="s">
        <v>20</v>
      </c>
      <c r="D8" s="3"/>
      <c r="E8" s="19">
        <f>E5</f>
        <v>0</v>
      </c>
      <c r="F8" s="2"/>
    </row>
    <row r="9" spans="1:7" s="25" customFormat="1" ht="18" customHeight="1" x14ac:dyDescent="0.15">
      <c r="A9" s="71"/>
      <c r="B9" s="64" t="s">
        <v>21</v>
      </c>
      <c r="C9" s="39" t="s">
        <v>22</v>
      </c>
      <c r="D9" s="3"/>
      <c r="E9" s="26">
        <f>내역서!J29</f>
        <v>0</v>
      </c>
      <c r="F9" s="2"/>
    </row>
    <row r="10" spans="1:7" s="25" customFormat="1" ht="18" customHeight="1" x14ac:dyDescent="0.15">
      <c r="A10" s="71"/>
      <c r="B10" s="64"/>
      <c r="C10" s="39" t="s">
        <v>23</v>
      </c>
      <c r="D10" s="39" t="s">
        <v>56</v>
      </c>
      <c r="E10" s="4">
        <f>TRUNC(E9*12.6%)</f>
        <v>0</v>
      </c>
      <c r="F10" s="2"/>
      <c r="G10" s="25" t="s">
        <v>36</v>
      </c>
    </row>
    <row r="11" spans="1:7" s="25" customFormat="1" ht="18" customHeight="1" x14ac:dyDescent="0.15">
      <c r="A11" s="71"/>
      <c r="B11" s="64"/>
      <c r="C11" s="39" t="s">
        <v>20</v>
      </c>
      <c r="D11" s="39"/>
      <c r="E11" s="19">
        <f>E10+E9</f>
        <v>0</v>
      </c>
      <c r="F11" s="2"/>
    </row>
    <row r="12" spans="1:7" s="25" customFormat="1" ht="18" customHeight="1" x14ac:dyDescent="0.15">
      <c r="A12" s="71"/>
      <c r="B12" s="72" t="s">
        <v>24</v>
      </c>
      <c r="C12" s="39" t="s">
        <v>25</v>
      </c>
      <c r="D12" s="39"/>
      <c r="E12" s="27">
        <f>내역서!L29</f>
        <v>0</v>
      </c>
      <c r="F12" s="7"/>
    </row>
    <row r="13" spans="1:7" s="25" customFormat="1" ht="18" customHeight="1" x14ac:dyDescent="0.15">
      <c r="A13" s="71"/>
      <c r="B13" s="73"/>
      <c r="C13" s="39" t="s">
        <v>43</v>
      </c>
      <c r="D13" s="39"/>
      <c r="E13" s="28"/>
      <c r="F13" s="2"/>
    </row>
    <row r="14" spans="1:7" s="25" customFormat="1" ht="18" customHeight="1" x14ac:dyDescent="0.15">
      <c r="A14" s="71"/>
      <c r="B14" s="73"/>
      <c r="C14" s="39" t="s">
        <v>44</v>
      </c>
      <c r="D14" s="39"/>
      <c r="E14" s="28"/>
      <c r="F14" s="2"/>
    </row>
    <row r="15" spans="1:7" s="25" customFormat="1" ht="18" customHeight="1" x14ac:dyDescent="0.15">
      <c r="A15" s="71"/>
      <c r="B15" s="73"/>
      <c r="C15" s="39" t="s">
        <v>46</v>
      </c>
      <c r="D15" s="39"/>
      <c r="E15" s="28"/>
      <c r="F15" s="2"/>
    </row>
    <row r="16" spans="1:7" s="25" customFormat="1" ht="18" customHeight="1" x14ac:dyDescent="0.15">
      <c r="A16" s="71"/>
      <c r="B16" s="73"/>
      <c r="C16" s="39" t="s">
        <v>45</v>
      </c>
      <c r="D16" s="39"/>
      <c r="E16" s="4"/>
      <c r="F16" s="2"/>
    </row>
    <row r="17" spans="1:8" s="25" customFormat="1" ht="18" customHeight="1" x14ac:dyDescent="0.15">
      <c r="A17" s="71"/>
      <c r="B17" s="73"/>
      <c r="C17" s="39" t="s">
        <v>26</v>
      </c>
      <c r="D17" s="39" t="s">
        <v>57</v>
      </c>
      <c r="E17" s="4">
        <f>TRUNC((E8+E11)*5.2%)</f>
        <v>0</v>
      </c>
      <c r="F17" s="2"/>
    </row>
    <row r="18" spans="1:8" s="25" customFormat="1" ht="18" customHeight="1" x14ac:dyDescent="0.15">
      <c r="A18" s="71"/>
      <c r="B18" s="74"/>
      <c r="C18" s="39" t="s">
        <v>20</v>
      </c>
      <c r="D18" s="39"/>
      <c r="E18" s="19">
        <f>E12+E17</f>
        <v>0</v>
      </c>
      <c r="F18" s="7"/>
    </row>
    <row r="19" spans="1:8" s="25" customFormat="1" ht="18" customHeight="1" x14ac:dyDescent="0.15">
      <c r="A19" s="75" t="s">
        <v>27</v>
      </c>
      <c r="B19" s="76"/>
      <c r="C19" s="77"/>
      <c r="D19" s="39"/>
      <c r="E19" s="19">
        <f>E18+E11+E8</f>
        <v>0</v>
      </c>
      <c r="F19" s="2"/>
      <c r="H19" s="40"/>
    </row>
    <row r="20" spans="1:8" s="25" customFormat="1" ht="18" customHeight="1" x14ac:dyDescent="0.15">
      <c r="A20" s="63" t="s">
        <v>28</v>
      </c>
      <c r="B20" s="64"/>
      <c r="C20" s="64"/>
      <c r="D20" s="39" t="s">
        <v>48</v>
      </c>
      <c r="E20" s="28">
        <f>TRUNC(E19*6%)</f>
        <v>0</v>
      </c>
      <c r="F20" s="6"/>
    </row>
    <row r="21" spans="1:8" s="25" customFormat="1" ht="18" customHeight="1" x14ac:dyDescent="0.15">
      <c r="A21" s="63" t="s">
        <v>29</v>
      </c>
      <c r="B21" s="64"/>
      <c r="C21" s="64"/>
      <c r="D21" s="39" t="s">
        <v>47</v>
      </c>
      <c r="E21" s="29">
        <f>(E11+E20+E18)*15%</f>
        <v>0</v>
      </c>
      <c r="F21" s="2"/>
      <c r="G21" s="24" t="s">
        <v>59</v>
      </c>
    </row>
    <row r="22" spans="1:8" s="25" customFormat="1" ht="18" customHeight="1" x14ac:dyDescent="0.15">
      <c r="A22" s="63" t="s">
        <v>30</v>
      </c>
      <c r="B22" s="64"/>
      <c r="C22" s="64"/>
      <c r="D22" s="39" t="s">
        <v>31</v>
      </c>
      <c r="E22" s="30">
        <f>TRUNC((E19+E20+E21)/10000)*10000</f>
        <v>0</v>
      </c>
      <c r="F22" s="2" t="s">
        <v>60</v>
      </c>
    </row>
    <row r="23" spans="1:8" s="25" customFormat="1" ht="18" customHeight="1" x14ac:dyDescent="0.15">
      <c r="A23" s="63" t="s">
        <v>39</v>
      </c>
      <c r="B23" s="64"/>
      <c r="C23" s="64"/>
      <c r="D23" s="39" t="s">
        <v>32</v>
      </c>
      <c r="E23" s="4">
        <f>E22*10%</f>
        <v>0</v>
      </c>
      <c r="F23" s="2"/>
    </row>
    <row r="24" spans="1:8" s="25" customFormat="1" ht="18" customHeight="1" x14ac:dyDescent="0.15">
      <c r="A24" s="63" t="s">
        <v>33</v>
      </c>
      <c r="B24" s="64"/>
      <c r="C24" s="64"/>
      <c r="D24" s="39" t="s">
        <v>50</v>
      </c>
      <c r="E24" s="20">
        <f>SUM(E22:E23)</f>
        <v>0</v>
      </c>
      <c r="F24" s="2"/>
    </row>
    <row r="28" spans="1:8" x14ac:dyDescent="0.15">
      <c r="D28" s="41"/>
      <c r="E28" s="41"/>
    </row>
  </sheetData>
  <mergeCells count="15">
    <mergeCell ref="A24:C24"/>
    <mergeCell ref="A1:F1"/>
    <mergeCell ref="A2:F2"/>
    <mergeCell ref="A3:B4"/>
    <mergeCell ref="C3:C4"/>
    <mergeCell ref="D3:E3"/>
    <mergeCell ref="A5:A18"/>
    <mergeCell ref="B5:B8"/>
    <mergeCell ref="B9:B11"/>
    <mergeCell ref="B12:B18"/>
    <mergeCell ref="A19:C19"/>
    <mergeCell ref="A20:C20"/>
    <mergeCell ref="A21:C21"/>
    <mergeCell ref="A22:C22"/>
    <mergeCell ref="A23:C23"/>
  </mergeCells>
  <phoneticPr fontId="3" type="noConversion"/>
  <pageMargins left="0.82" right="0.47" top="1" bottom="0.82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0"/>
  <sheetViews>
    <sheetView tabSelected="1" view="pageBreakPreview" topLeftCell="C1" zoomScale="75" zoomScaleSheetLayoutView="75" workbookViewId="0">
      <pane ySplit="4" topLeftCell="A21" activePane="bottomLeft" state="frozen"/>
      <selection activeCell="C1" sqref="C1"/>
      <selection pane="bottomLeft" activeCell="F10" sqref="F10"/>
    </sheetView>
  </sheetViews>
  <sheetFormatPr defaultRowHeight="13.5" x14ac:dyDescent="0.15"/>
  <cols>
    <col min="1" max="1" width="12.77734375" hidden="1" customWidth="1"/>
    <col min="2" max="2" width="11.77734375" hidden="1" customWidth="1"/>
    <col min="3" max="3" width="34" customWidth="1"/>
    <col min="4" max="4" width="27" style="17" customWidth="1"/>
    <col min="5" max="5" width="7.21875" style="17" customWidth="1"/>
    <col min="6" max="6" width="9.44140625" customWidth="1"/>
    <col min="7" max="7" width="13.21875" customWidth="1"/>
    <col min="8" max="8" width="14.77734375" customWidth="1"/>
    <col min="9" max="9" width="13.21875" customWidth="1"/>
    <col min="10" max="10" width="14.77734375" customWidth="1"/>
    <col min="11" max="11" width="13.21875" customWidth="1"/>
    <col min="12" max="12" width="14.77734375" customWidth="1"/>
    <col min="13" max="13" width="13.21875" customWidth="1"/>
    <col min="14" max="14" width="14.77734375" customWidth="1"/>
    <col min="15" max="15" width="10.109375" customWidth="1"/>
    <col min="16" max="19" width="6.109375" customWidth="1"/>
    <col min="20" max="20" width="6.44140625" customWidth="1"/>
    <col min="21" max="28" width="1.77734375" customWidth="1"/>
  </cols>
  <sheetData>
    <row r="1" spans="1:15" ht="25.5" customHeight="1" x14ac:dyDescent="0.15">
      <c r="C1" s="78" t="s">
        <v>40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</row>
    <row r="2" spans="1:15" ht="33" customHeight="1" x14ac:dyDescent="0.15">
      <c r="C2" s="83" t="s">
        <v>104</v>
      </c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</row>
    <row r="3" spans="1:15" ht="30" customHeight="1" x14ac:dyDescent="0.15">
      <c r="A3" s="80" t="s">
        <v>0</v>
      </c>
      <c r="B3" s="80" t="s">
        <v>10</v>
      </c>
      <c r="C3" s="80" t="s">
        <v>1</v>
      </c>
      <c r="D3" s="80" t="s">
        <v>2</v>
      </c>
      <c r="E3" s="80" t="s">
        <v>37</v>
      </c>
      <c r="F3" s="81" t="s">
        <v>38</v>
      </c>
      <c r="G3" s="80" t="s">
        <v>3</v>
      </c>
      <c r="H3" s="80"/>
      <c r="I3" s="80" t="s">
        <v>6</v>
      </c>
      <c r="J3" s="80"/>
      <c r="K3" s="80" t="s">
        <v>7</v>
      </c>
      <c r="L3" s="80"/>
      <c r="M3" s="80" t="s">
        <v>8</v>
      </c>
      <c r="N3" s="80"/>
      <c r="O3" s="80" t="s">
        <v>9</v>
      </c>
    </row>
    <row r="4" spans="1:15" ht="30" customHeight="1" x14ac:dyDescent="0.15">
      <c r="A4" s="80"/>
      <c r="B4" s="80"/>
      <c r="C4" s="80"/>
      <c r="D4" s="80"/>
      <c r="E4" s="80"/>
      <c r="F4" s="82"/>
      <c r="G4" s="12" t="s">
        <v>4</v>
      </c>
      <c r="H4" s="12" t="s">
        <v>5</v>
      </c>
      <c r="I4" s="12" t="s">
        <v>4</v>
      </c>
      <c r="J4" s="12" t="s">
        <v>5</v>
      </c>
      <c r="K4" s="12" t="s">
        <v>4</v>
      </c>
      <c r="L4" s="12" t="s">
        <v>5</v>
      </c>
      <c r="M4" s="12" t="s">
        <v>4</v>
      </c>
      <c r="N4" s="12" t="s">
        <v>5</v>
      </c>
      <c r="O4" s="80"/>
    </row>
    <row r="5" spans="1:15" s="16" customFormat="1" ht="32.25" customHeight="1" x14ac:dyDescent="0.15">
      <c r="A5" s="11"/>
      <c r="B5" s="11"/>
      <c r="C5" s="85" t="s">
        <v>93</v>
      </c>
      <c r="D5" s="86"/>
      <c r="E5" s="47"/>
      <c r="F5" s="48"/>
      <c r="G5" s="48"/>
      <c r="H5" s="42"/>
      <c r="I5" s="42"/>
      <c r="J5" s="42"/>
      <c r="K5" s="42"/>
      <c r="L5" s="42"/>
      <c r="M5" s="42"/>
      <c r="N5" s="42"/>
      <c r="O5" s="11"/>
    </row>
    <row r="6" spans="1:15" s="16" customFormat="1" ht="30" customHeight="1" x14ac:dyDescent="0.15">
      <c r="A6" s="11"/>
      <c r="B6" s="11"/>
      <c r="C6" s="52" t="s">
        <v>63</v>
      </c>
      <c r="D6" s="53" t="s">
        <v>64</v>
      </c>
      <c r="E6" s="54" t="s">
        <v>65</v>
      </c>
      <c r="F6" s="55">
        <v>190</v>
      </c>
      <c r="G6" s="56"/>
      <c r="H6" s="42"/>
      <c r="I6" s="43"/>
      <c r="J6" s="43"/>
      <c r="K6" s="55"/>
      <c r="L6" s="55"/>
      <c r="M6" s="43"/>
      <c r="N6" s="43">
        <f>H6</f>
        <v>0</v>
      </c>
      <c r="O6" s="11"/>
    </row>
    <row r="7" spans="1:15" s="16" customFormat="1" ht="30" customHeight="1" x14ac:dyDescent="0.15">
      <c r="A7" s="11"/>
      <c r="B7" s="11"/>
      <c r="C7" s="52" t="s">
        <v>63</v>
      </c>
      <c r="D7" s="57" t="s">
        <v>66</v>
      </c>
      <c r="E7" s="54" t="s">
        <v>65</v>
      </c>
      <c r="F7" s="53">
        <v>190</v>
      </c>
      <c r="G7" s="56"/>
      <c r="H7" s="42"/>
      <c r="I7" s="18"/>
      <c r="J7" s="18"/>
      <c r="K7" s="55"/>
      <c r="L7" s="55"/>
      <c r="M7" s="43"/>
      <c r="N7" s="43">
        <f t="shared" ref="N7:N21" si="0">H7</f>
        <v>0</v>
      </c>
      <c r="O7" s="11"/>
    </row>
    <row r="8" spans="1:15" s="16" customFormat="1" ht="30" customHeight="1" x14ac:dyDescent="0.15">
      <c r="A8" s="11"/>
      <c r="B8" s="11"/>
      <c r="C8" s="52" t="s">
        <v>67</v>
      </c>
      <c r="D8" s="53" t="s">
        <v>98</v>
      </c>
      <c r="E8" s="54" t="s">
        <v>58</v>
      </c>
      <c r="F8" s="61">
        <v>0.12</v>
      </c>
      <c r="G8" s="56"/>
      <c r="H8" s="42"/>
      <c r="I8" s="18"/>
      <c r="J8" s="18"/>
      <c r="K8" s="55"/>
      <c r="L8" s="55"/>
      <c r="M8" s="43"/>
      <c r="N8" s="43">
        <f t="shared" si="0"/>
        <v>0</v>
      </c>
      <c r="O8" s="11"/>
    </row>
    <row r="9" spans="1:15" s="16" customFormat="1" ht="30" customHeight="1" x14ac:dyDescent="0.15">
      <c r="A9" s="11"/>
      <c r="B9" s="11"/>
      <c r="C9" s="52" t="s">
        <v>68</v>
      </c>
      <c r="D9" s="53" t="s">
        <v>98</v>
      </c>
      <c r="E9" s="54" t="s">
        <v>58</v>
      </c>
      <c r="F9" s="61">
        <v>0.2</v>
      </c>
      <c r="G9" s="56"/>
      <c r="H9" s="42"/>
      <c r="I9" s="18"/>
      <c r="J9" s="18"/>
      <c r="K9" s="55"/>
      <c r="L9" s="55"/>
      <c r="M9" s="43"/>
      <c r="N9" s="43">
        <f t="shared" si="0"/>
        <v>0</v>
      </c>
      <c r="O9" s="11"/>
    </row>
    <row r="10" spans="1:15" s="16" customFormat="1" ht="30" customHeight="1" x14ac:dyDescent="0.15">
      <c r="A10" s="11"/>
      <c r="B10" s="11"/>
      <c r="C10" s="52" t="s">
        <v>69</v>
      </c>
      <c r="D10" s="53" t="s">
        <v>70</v>
      </c>
      <c r="E10" s="54" t="s">
        <v>65</v>
      </c>
      <c r="F10" s="53">
        <v>190</v>
      </c>
      <c r="G10" s="56"/>
      <c r="H10" s="42"/>
      <c r="I10" s="18"/>
      <c r="J10" s="18"/>
      <c r="K10" s="55"/>
      <c r="L10" s="55"/>
      <c r="M10" s="43"/>
      <c r="N10" s="43">
        <f t="shared" si="0"/>
        <v>0</v>
      </c>
      <c r="O10" s="11"/>
    </row>
    <row r="11" spans="1:15" s="16" customFormat="1" ht="30" customHeight="1" x14ac:dyDescent="0.15">
      <c r="A11" s="11"/>
      <c r="B11" s="11"/>
      <c r="C11" s="52" t="s">
        <v>71</v>
      </c>
      <c r="D11" s="53" t="s">
        <v>72</v>
      </c>
      <c r="E11" s="54" t="s">
        <v>73</v>
      </c>
      <c r="F11" s="53">
        <v>80</v>
      </c>
      <c r="G11" s="56"/>
      <c r="H11" s="42"/>
      <c r="I11" s="18"/>
      <c r="J11" s="18"/>
      <c r="K11" s="55"/>
      <c r="L11" s="55"/>
      <c r="M11" s="43"/>
      <c r="N11" s="43">
        <f t="shared" ref="N11:N14" si="1">H11</f>
        <v>0</v>
      </c>
      <c r="O11" s="11"/>
    </row>
    <row r="12" spans="1:15" s="16" customFormat="1" ht="30" customHeight="1" x14ac:dyDescent="0.15">
      <c r="A12" s="11"/>
      <c r="B12" s="11"/>
      <c r="C12" s="52" t="s">
        <v>74</v>
      </c>
      <c r="D12" s="53" t="s">
        <v>75</v>
      </c>
      <c r="E12" s="54" t="s">
        <v>65</v>
      </c>
      <c r="F12" s="53">
        <v>200</v>
      </c>
      <c r="G12" s="56"/>
      <c r="H12" s="42"/>
      <c r="I12" s="18"/>
      <c r="J12" s="18"/>
      <c r="K12" s="55"/>
      <c r="L12" s="55"/>
      <c r="M12" s="43"/>
      <c r="N12" s="43">
        <f t="shared" si="1"/>
        <v>0</v>
      </c>
      <c r="O12" s="11"/>
    </row>
    <row r="13" spans="1:15" s="16" customFormat="1" ht="30" customHeight="1" x14ac:dyDescent="0.15">
      <c r="A13" s="11"/>
      <c r="B13" s="11"/>
      <c r="C13" s="52" t="s">
        <v>74</v>
      </c>
      <c r="D13" s="53" t="s">
        <v>76</v>
      </c>
      <c r="E13" s="54" t="s">
        <v>65</v>
      </c>
      <c r="F13" s="53">
        <v>200</v>
      </c>
      <c r="G13" s="56"/>
      <c r="H13" s="42"/>
      <c r="I13" s="18"/>
      <c r="J13" s="18"/>
      <c r="K13" s="55"/>
      <c r="L13" s="55"/>
      <c r="M13" s="43"/>
      <c r="N13" s="43">
        <f t="shared" si="1"/>
        <v>0</v>
      </c>
      <c r="O13" s="11"/>
    </row>
    <row r="14" spans="1:15" s="16" customFormat="1" ht="30" customHeight="1" x14ac:dyDescent="0.15">
      <c r="A14" s="11"/>
      <c r="B14" s="11"/>
      <c r="C14" s="44" t="s">
        <v>74</v>
      </c>
      <c r="D14" s="45" t="s">
        <v>77</v>
      </c>
      <c r="E14" s="46" t="s">
        <v>65</v>
      </c>
      <c r="F14" s="59">
        <v>200</v>
      </c>
      <c r="G14" s="44"/>
      <c r="H14" s="42"/>
      <c r="I14" s="18"/>
      <c r="J14" s="18"/>
      <c r="K14" s="55"/>
      <c r="L14" s="55"/>
      <c r="M14" s="43"/>
      <c r="N14" s="43">
        <f t="shared" si="1"/>
        <v>0</v>
      </c>
      <c r="O14" s="11"/>
    </row>
    <row r="15" spans="1:15" s="16" customFormat="1" ht="30" customHeight="1" x14ac:dyDescent="0.15">
      <c r="A15" s="11"/>
      <c r="B15" s="11"/>
      <c r="C15" s="44" t="s">
        <v>91</v>
      </c>
      <c r="D15" s="45" t="s">
        <v>103</v>
      </c>
      <c r="E15" s="46" t="s">
        <v>65</v>
      </c>
      <c r="F15" s="59">
        <v>200</v>
      </c>
      <c r="G15" s="44"/>
      <c r="H15" s="42"/>
      <c r="I15" s="18"/>
      <c r="J15" s="18"/>
      <c r="K15" s="55"/>
      <c r="L15" s="55"/>
      <c r="M15" s="43"/>
      <c r="N15" s="43">
        <f t="shared" si="0"/>
        <v>0</v>
      </c>
      <c r="O15" s="11"/>
    </row>
    <row r="16" spans="1:15" s="16" customFormat="1" ht="30" customHeight="1" x14ac:dyDescent="0.15">
      <c r="A16" s="11"/>
      <c r="B16" s="11"/>
      <c r="C16" s="52" t="s">
        <v>78</v>
      </c>
      <c r="D16" s="53" t="s">
        <v>79</v>
      </c>
      <c r="E16" s="54" t="s">
        <v>73</v>
      </c>
      <c r="F16" s="53">
        <v>1</v>
      </c>
      <c r="G16" s="56"/>
      <c r="H16" s="42"/>
      <c r="I16" s="18"/>
      <c r="J16" s="18"/>
      <c r="K16" s="55"/>
      <c r="L16" s="55"/>
      <c r="M16" s="43"/>
      <c r="N16" s="43">
        <f t="shared" si="0"/>
        <v>0</v>
      </c>
      <c r="O16" s="11"/>
    </row>
    <row r="17" spans="1:17" s="16" customFormat="1" ht="30" customHeight="1" x14ac:dyDescent="0.15">
      <c r="A17" s="11"/>
      <c r="B17" s="11"/>
      <c r="C17" s="52" t="s">
        <v>80</v>
      </c>
      <c r="D17" s="45" t="s">
        <v>99</v>
      </c>
      <c r="E17" s="46" t="s">
        <v>65</v>
      </c>
      <c r="F17" s="59">
        <v>13</v>
      </c>
      <c r="G17" s="44"/>
      <c r="H17" s="42"/>
      <c r="I17" s="43"/>
      <c r="J17" s="43"/>
      <c r="K17" s="55"/>
      <c r="L17" s="55"/>
      <c r="M17" s="43"/>
      <c r="N17" s="43">
        <f t="shared" si="0"/>
        <v>0</v>
      </c>
      <c r="O17" s="11"/>
    </row>
    <row r="18" spans="1:17" s="22" customFormat="1" ht="30" customHeight="1" x14ac:dyDescent="0.15">
      <c r="A18" s="8"/>
      <c r="B18" s="8"/>
      <c r="C18" s="52" t="s">
        <v>81</v>
      </c>
      <c r="D18" s="53" t="s">
        <v>92</v>
      </c>
      <c r="E18" s="54" t="s">
        <v>62</v>
      </c>
      <c r="F18" s="58">
        <v>50</v>
      </c>
      <c r="G18" s="56"/>
      <c r="H18" s="42"/>
      <c r="I18" s="18"/>
      <c r="J18" s="18"/>
      <c r="K18" s="55"/>
      <c r="L18" s="55"/>
      <c r="M18" s="43"/>
      <c r="N18" s="43">
        <f t="shared" si="0"/>
        <v>0</v>
      </c>
      <c r="O18" s="8"/>
    </row>
    <row r="19" spans="1:17" ht="30" customHeight="1" x14ac:dyDescent="0.15">
      <c r="A19" s="8"/>
      <c r="B19" s="8"/>
      <c r="C19" s="44" t="s">
        <v>82</v>
      </c>
      <c r="D19" s="45" t="s">
        <v>83</v>
      </c>
      <c r="E19" s="46" t="s">
        <v>84</v>
      </c>
      <c r="F19" s="59">
        <v>10</v>
      </c>
      <c r="G19" s="44"/>
      <c r="H19" s="42"/>
      <c r="I19" s="18"/>
      <c r="J19" s="18"/>
      <c r="K19" s="55"/>
      <c r="L19" s="55"/>
      <c r="M19" s="43"/>
      <c r="N19" s="43">
        <f t="shared" si="0"/>
        <v>0</v>
      </c>
      <c r="O19" s="9"/>
      <c r="P19" s="38" t="b">
        <f>SUM(H19,J19,L19)=N19</f>
        <v>1</v>
      </c>
    </row>
    <row r="20" spans="1:17" ht="32.25" customHeight="1" x14ac:dyDescent="0.15">
      <c r="A20" s="12"/>
      <c r="B20" s="12"/>
      <c r="C20" s="52" t="s">
        <v>85</v>
      </c>
      <c r="D20" s="53" t="s">
        <v>86</v>
      </c>
      <c r="E20" s="54" t="s">
        <v>87</v>
      </c>
      <c r="F20" s="53">
        <v>3</v>
      </c>
      <c r="G20" s="56"/>
      <c r="H20" s="42"/>
      <c r="I20" s="18"/>
      <c r="J20" s="18"/>
      <c r="K20" s="55"/>
      <c r="L20" s="55"/>
      <c r="M20" s="43"/>
      <c r="N20" s="43">
        <f t="shared" si="0"/>
        <v>0</v>
      </c>
      <c r="O20" s="13"/>
    </row>
    <row r="21" spans="1:17" s="15" customFormat="1" ht="30" customHeight="1" x14ac:dyDescent="0.15">
      <c r="A21" s="14"/>
      <c r="B21" s="14"/>
      <c r="C21" s="52" t="s">
        <v>96</v>
      </c>
      <c r="D21" s="53" t="s">
        <v>97</v>
      </c>
      <c r="E21" s="54" t="s">
        <v>90</v>
      </c>
      <c r="F21" s="53">
        <v>2</v>
      </c>
      <c r="G21" s="56"/>
      <c r="H21" s="42"/>
      <c r="I21" s="18"/>
      <c r="J21" s="18"/>
      <c r="K21" s="55"/>
      <c r="L21" s="55"/>
      <c r="M21" s="43"/>
      <c r="N21" s="43">
        <f t="shared" si="0"/>
        <v>0</v>
      </c>
      <c r="O21" s="14"/>
    </row>
    <row r="22" spans="1:17" s="15" customFormat="1" ht="30" customHeight="1" x14ac:dyDescent="0.15">
      <c r="A22" s="14"/>
      <c r="B22" s="14"/>
      <c r="C22" s="52" t="s">
        <v>88</v>
      </c>
      <c r="D22" s="53" t="s">
        <v>89</v>
      </c>
      <c r="E22" s="54" t="s">
        <v>90</v>
      </c>
      <c r="F22" s="53">
        <v>1</v>
      </c>
      <c r="G22" s="56"/>
      <c r="H22" s="42"/>
      <c r="I22" s="18"/>
      <c r="J22" s="18"/>
      <c r="K22" s="55"/>
      <c r="L22" s="55"/>
      <c r="M22" s="43"/>
      <c r="N22" s="43">
        <f t="shared" ref="N22:N26" si="2">H22</f>
        <v>0</v>
      </c>
      <c r="O22" s="14"/>
    </row>
    <row r="23" spans="1:17" s="15" customFormat="1" ht="30" customHeight="1" x14ac:dyDescent="0.15">
      <c r="A23" s="14"/>
      <c r="B23" s="14"/>
      <c r="C23" s="44" t="s">
        <v>61</v>
      </c>
      <c r="D23" s="45" t="s">
        <v>95</v>
      </c>
      <c r="E23" s="46" t="s">
        <v>53</v>
      </c>
      <c r="F23" s="45">
        <v>1</v>
      </c>
      <c r="G23" s="50"/>
      <c r="H23" s="42"/>
      <c r="I23" s="18"/>
      <c r="J23" s="18"/>
      <c r="K23" s="55"/>
      <c r="L23" s="55"/>
      <c r="M23" s="43"/>
      <c r="N23" s="43">
        <f t="shared" si="2"/>
        <v>0</v>
      </c>
      <c r="O23" s="14"/>
    </row>
    <row r="24" spans="1:17" s="15" customFormat="1" ht="30" customHeight="1" x14ac:dyDescent="0.15">
      <c r="A24" s="14"/>
      <c r="B24" s="14"/>
      <c r="C24" s="52" t="s">
        <v>54</v>
      </c>
      <c r="D24" s="53" t="s">
        <v>17</v>
      </c>
      <c r="E24" s="54" t="s">
        <v>58</v>
      </c>
      <c r="F24" s="62">
        <v>0.05</v>
      </c>
      <c r="G24" s="56"/>
      <c r="H24" s="60"/>
      <c r="I24" s="18"/>
      <c r="J24" s="18"/>
      <c r="K24" s="49"/>
      <c r="L24" s="49"/>
      <c r="M24" s="43"/>
      <c r="N24" s="43">
        <f t="shared" si="2"/>
        <v>0</v>
      </c>
      <c r="O24" s="14"/>
    </row>
    <row r="25" spans="1:17" s="15" customFormat="1" ht="30" customHeight="1" x14ac:dyDescent="0.15">
      <c r="A25" s="14"/>
      <c r="B25" s="14"/>
      <c r="C25" s="44" t="s">
        <v>101</v>
      </c>
      <c r="D25" s="45" t="s">
        <v>100</v>
      </c>
      <c r="E25" s="46" t="s">
        <v>53</v>
      </c>
      <c r="F25" s="45">
        <v>1</v>
      </c>
      <c r="G25" s="50"/>
      <c r="H25" s="42"/>
      <c r="I25" s="18"/>
      <c r="J25" s="18"/>
      <c r="K25" s="49"/>
      <c r="L25" s="49"/>
      <c r="M25" s="43"/>
      <c r="N25" s="43">
        <f t="shared" si="2"/>
        <v>0</v>
      </c>
      <c r="O25" s="14"/>
    </row>
    <row r="26" spans="1:17" s="15" customFormat="1" ht="30" customHeight="1" x14ac:dyDescent="0.15">
      <c r="A26" s="14"/>
      <c r="B26" s="14"/>
      <c r="C26" s="44" t="s">
        <v>102</v>
      </c>
      <c r="D26" s="45" t="s">
        <v>36</v>
      </c>
      <c r="E26" s="46" t="s">
        <v>73</v>
      </c>
      <c r="F26" s="45">
        <v>1</v>
      </c>
      <c r="G26" s="50"/>
      <c r="H26" s="42"/>
      <c r="I26" s="18"/>
      <c r="J26" s="18"/>
      <c r="K26" s="49"/>
      <c r="L26" s="49"/>
      <c r="M26" s="43"/>
      <c r="N26" s="43">
        <f t="shared" si="2"/>
        <v>0</v>
      </c>
      <c r="O26" s="14"/>
    </row>
    <row r="27" spans="1:17" s="15" customFormat="1" ht="30" customHeight="1" x14ac:dyDescent="0.15">
      <c r="A27" s="14"/>
      <c r="B27" s="14"/>
      <c r="C27" s="44" t="s">
        <v>55</v>
      </c>
      <c r="D27" s="45" t="s">
        <v>52</v>
      </c>
      <c r="E27" s="46" t="s">
        <v>51</v>
      </c>
      <c r="F27" s="45">
        <v>20</v>
      </c>
      <c r="G27" s="50"/>
      <c r="H27" s="42"/>
      <c r="I27" s="18"/>
      <c r="J27" s="18"/>
      <c r="K27" s="49"/>
      <c r="L27" s="49"/>
      <c r="M27" s="43"/>
      <c r="N27" s="43">
        <f>J27</f>
        <v>0</v>
      </c>
      <c r="O27" s="14"/>
    </row>
    <row r="28" spans="1:17" ht="30" customHeight="1" x14ac:dyDescent="0.15">
      <c r="A28" s="8"/>
      <c r="B28" s="8"/>
      <c r="C28" s="44"/>
      <c r="D28" s="45" t="s">
        <v>94</v>
      </c>
      <c r="E28" s="46" t="s">
        <v>51</v>
      </c>
      <c r="F28" s="51">
        <v>8</v>
      </c>
      <c r="G28" s="50"/>
      <c r="H28" s="42"/>
      <c r="I28" s="43"/>
      <c r="J28" s="18"/>
      <c r="K28" s="49"/>
      <c r="L28" s="49"/>
      <c r="M28" s="43"/>
      <c r="N28" s="43">
        <f>J28</f>
        <v>0</v>
      </c>
      <c r="O28" s="9"/>
      <c r="P28" s="38" t="b">
        <f>SUM(H28,J28,L28)=N28</f>
        <v>1</v>
      </c>
    </row>
    <row r="29" spans="1:17" s="16" customFormat="1" ht="30" customHeight="1" x14ac:dyDescent="0.15">
      <c r="A29" s="10"/>
      <c r="B29" s="10"/>
      <c r="C29" s="21" t="s">
        <v>41</v>
      </c>
      <c r="D29" s="31"/>
      <c r="E29" s="31"/>
      <c r="F29" s="32"/>
      <c r="G29" s="33"/>
      <c r="H29" s="23">
        <f>SUM(H6:H28)</f>
        <v>0</v>
      </c>
      <c r="I29" s="34"/>
      <c r="J29" s="23">
        <f>SUM(J8:J28)</f>
        <v>0</v>
      </c>
      <c r="K29" s="35"/>
      <c r="L29" s="23">
        <f>SUM(L9:L28)</f>
        <v>0</v>
      </c>
      <c r="M29" s="34"/>
      <c r="N29" s="23">
        <f>SUM(N6:N28)</f>
        <v>0</v>
      </c>
      <c r="O29" s="36"/>
      <c r="P29" s="38" t="b">
        <f>SUM(H29,J29,L29)=N29</f>
        <v>1</v>
      </c>
      <c r="Q29" s="37"/>
    </row>
    <row r="30" spans="1:17" x14ac:dyDescent="0.15">
      <c r="N30" t="s">
        <v>49</v>
      </c>
    </row>
  </sheetData>
  <mergeCells count="14">
    <mergeCell ref="A3:A4"/>
    <mergeCell ref="B3:B4"/>
    <mergeCell ref="C3:C4"/>
    <mergeCell ref="D3:D4"/>
    <mergeCell ref="C5:D5"/>
    <mergeCell ref="C1:O1"/>
    <mergeCell ref="E3:E4"/>
    <mergeCell ref="F3:F4"/>
    <mergeCell ref="G3:H3"/>
    <mergeCell ref="I3:J3"/>
    <mergeCell ref="K3:L3"/>
    <mergeCell ref="M3:N3"/>
    <mergeCell ref="O3:O4"/>
    <mergeCell ref="C2:O2"/>
  </mergeCells>
  <phoneticPr fontId="3" type="noConversion"/>
  <pageMargins left="0.48" right="0.21" top="0.39370078740157483" bottom="0.47244094488188981" header="0.19685039370078741" footer="0.35433070866141736"/>
  <pageSetup paperSize="9" scale="60" orientation="landscape" horizontalDpi="300" verticalDpi="300" r:id="rId1"/>
  <headerFooter alignWithMargins="0">
    <oddFooter>&amp;C&amp;P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원가 </vt:lpstr>
      <vt:lpstr>내역서</vt:lpstr>
      <vt:lpstr>내역서!Print_Area</vt:lpstr>
      <vt:lpstr>'원가 '!Print_Area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</dc:creator>
  <cp:lastModifiedBy>USER</cp:lastModifiedBy>
  <cp:lastPrinted>2014-05-20T02:05:06Z</cp:lastPrinted>
  <dcterms:created xsi:type="dcterms:W3CDTF">2004-10-27T05:58:25Z</dcterms:created>
  <dcterms:modified xsi:type="dcterms:W3CDTF">2026-10-13T06:52:54Z</dcterms:modified>
</cp:coreProperties>
</file>