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년 계약자료\60. 2026년 연천 장진교 보수공사\3. 입찰공고\"/>
    </mc:Choice>
  </mc:AlternateContent>
  <xr:revisionPtr revIDLastSave="0" documentId="13_ncr:1_{7BD69AB8-219B-4EBD-8C82-F27E41B48526}" xr6:coauthVersionLast="47" xr6:coauthVersionMax="47" xr10:uidLastSave="{00000000-0000-0000-0000-000000000000}"/>
  <bookViews>
    <workbookView xWindow="-120" yWindow="-120" windowWidth="29040" windowHeight="15720" tabRatio="783" xr2:uid="{00000000-000D-0000-FFFF-FFFF00000000}"/>
  </bookViews>
  <sheets>
    <sheet name="표지" sheetId="1" r:id="rId1"/>
    <sheet name="갑지" sheetId="2" r:id="rId2"/>
    <sheet name="원가계산서" sheetId="3" r:id="rId3"/>
    <sheet name="내역서총괄표" sheetId="4" r:id="rId4"/>
    <sheet name="내역서" sheetId="5" r:id="rId5"/>
  </sheets>
  <definedNames>
    <definedName name="_xlnm.Print_Area" localSheetId="1">갑지!$A$1:$DO$40</definedName>
    <definedName name="_xlnm.Print_Area" localSheetId="4">내역서!$B$1:$P$144</definedName>
    <definedName name="_xlnm.Print_Area" localSheetId="3">내역서총괄표!$B$1:$L$70</definedName>
    <definedName name="_xlnm.Print_Area" localSheetId="2">원가계산서!$B$1:$I$39</definedName>
    <definedName name="_xlnm.Print_Area" localSheetId="0">표지!$A$1:$DN$41</definedName>
    <definedName name="_xlnm.Print_Titles" localSheetId="4">내역서!$1:$4</definedName>
    <definedName name="_xlnm.Print_Titles" localSheetId="3">내역서총괄표!$1:$3</definedName>
    <definedName name="_xlnm.Print_Titles" localSheetId="2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36" i="3" l="1"/>
  <c r="F36" i="3" l="1"/>
  <c r="L36" i="3"/>
  <c r="F25" i="3" l="1"/>
  <c r="L25" i="3"/>
  <c r="F24" i="3" l="1"/>
  <c r="L24" i="3"/>
  <c r="F8" i="3" l="1"/>
  <c r="F11" i="3"/>
  <c r="F4" i="3" l="1"/>
  <c r="F7" i="3" s="1"/>
  <c r="L21" i="3"/>
  <c r="F21" i="3"/>
  <c r="F15" i="3"/>
  <c r="F14" i="3"/>
  <c r="F9" i="3"/>
  <c r="F10" i="3" s="1"/>
  <c r="F17" i="3"/>
  <c r="F27" i="3" l="1"/>
  <c r="F26" i="3"/>
  <c r="F13" i="3"/>
  <c r="F12" i="3"/>
  <c r="F16" i="3"/>
  <c r="F22" i="3"/>
  <c r="F20" i="3"/>
  <c r="F18" i="3"/>
  <c r="F19" i="3"/>
  <c r="F23" i="3"/>
  <c r="F29" i="3" l="1"/>
  <c r="F30" i="3" l="1"/>
  <c r="F31" i="3" l="1"/>
  <c r="F32" i="3" l="1"/>
  <c r="F33" i="3" l="1"/>
  <c r="L52" i="3" l="1"/>
  <c r="F34" i="3" s="1"/>
  <c r="F35" i="3" l="1"/>
  <c r="F37" i="3" l="1"/>
  <c r="C22" i="2" l="1"/>
</calcChain>
</file>

<file path=xl/sharedStrings.xml><?xml version="1.0" encoding="utf-8"?>
<sst xmlns="http://schemas.openxmlformats.org/spreadsheetml/2006/main" count="887" uniqueCount="260">
  <si>
    <t>단  가</t>
  </si>
  <si>
    <t>4 × 0.03595</t>
  </si>
  <si>
    <t>24m</t>
  </si>
  <si>
    <t>도급액</t>
  </si>
  <si>
    <t>#80</t>
  </si>
  <si>
    <t>0.09%</t>
  </si>
  <si>
    <t>아스팔트콘크리트</t>
  </si>
  <si>
    <t>수 량</t>
  </si>
  <si>
    <t>(6:22)</t>
  </si>
  <si>
    <t>4 × 0.0475</t>
  </si>
  <si>
    <t>14</t>
  </si>
  <si>
    <t>조달수수료</t>
  </si>
  <si>
    <t>자</t>
  </si>
  <si>
    <t>공사안내 현수막 설치 및 철거</t>
  </si>
  <si>
    <t>교면방수(ACUT)</t>
  </si>
  <si>
    <t>9 × 0.1314</t>
  </si>
  <si>
    <t>배수시설 보수</t>
  </si>
  <si>
    <t>경    비</t>
  </si>
  <si>
    <t>(G + H)</t>
  </si>
  <si>
    <t>부가가치세</t>
  </si>
  <si>
    <t>구분</t>
  </si>
  <si>
    <t>차선도색-황색실선(운행도로)</t>
  </si>
  <si>
    <t>이                  윤</t>
  </si>
  <si>
    <t>13.14%</t>
  </si>
  <si>
    <t>임 금 채 권  부  담 금</t>
  </si>
  <si>
    <t>(I + J )</t>
  </si>
  <si>
    <t>B × 0.0356</t>
  </si>
  <si>
    <t>품질관리비</t>
  </si>
  <si>
    <t>단면복구(ECO-M)</t>
  </si>
  <si>
    <t>자리수 조정</t>
  </si>
  <si>
    <t>바탕만들기(방수)</t>
  </si>
  <si>
    <t>10</t>
  </si>
  <si>
    <t>내역서</t>
  </si>
  <si>
    <t>품   질   관   리   비</t>
  </si>
  <si>
    <t>보수공</t>
  </si>
  <si>
    <t>WC-2, 가열, 1등급</t>
  </si>
  <si>
    <t>구동식,상온경화형</t>
  </si>
  <si>
    <t>(A + B) × 0.055</t>
  </si>
  <si>
    <t>주입공법(건식)</t>
  </si>
  <si>
    <t>아스팔트포장 절단</t>
  </si>
  <si>
    <t>비            목</t>
  </si>
  <si>
    <t>16</t>
  </si>
  <si>
    <t>18</t>
  </si>
  <si>
    <t>ea</t>
  </si>
  <si>
    <t>시험출장경비</t>
  </si>
  <si>
    <t>(A + 4 + 6) × 0.0032</t>
  </si>
  <si>
    <t>기술사용료(콘크리트보수)</t>
  </si>
  <si>
    <t>퇴직공제부금비</t>
  </si>
  <si>
    <t>12</t>
  </si>
  <si>
    <t>부   가   가   치   세</t>
  </si>
  <si>
    <t>%</t>
  </si>
  <si>
    <t>(A + B + C)</t>
  </si>
  <si>
    <t>교대 및 교각</t>
  </si>
  <si>
    <t>경</t>
  </si>
  <si>
    <t>ECO-M</t>
  </si>
  <si>
    <t>4.</t>
  </si>
  <si>
    <t>공</t>
  </si>
  <si>
    <t>비    고</t>
  </si>
  <si>
    <t>임금채권부담금</t>
  </si>
  <si>
    <t>0.</t>
  </si>
  <si>
    <t>백호0.6㎥</t>
  </si>
  <si>
    <t>총     공    사     비</t>
  </si>
  <si>
    <t>G</t>
  </si>
  <si>
    <t>안전관리비</t>
  </si>
  <si>
    <t>공통 부대공</t>
  </si>
  <si>
    <t>1.5</t>
  </si>
  <si>
    <t>I</t>
  </si>
  <si>
    <t>(B + C + E - 18)  ×0.15</t>
  </si>
  <si>
    <t>아스콘포장</t>
  </si>
  <si>
    <t>3.595%</t>
  </si>
  <si>
    <t>산     출     경    비</t>
  </si>
  <si>
    <t>1</t>
  </si>
  <si>
    <t>B × 0.0009</t>
  </si>
  <si>
    <t>바닥판 하면</t>
  </si>
  <si>
    <t>아스콘(표층)</t>
  </si>
  <si>
    <t>21</t>
  </si>
  <si>
    <t>4 × 0.023</t>
  </si>
  <si>
    <t>4.75%</t>
  </si>
  <si>
    <t>연천 장진교 보수공사</t>
  </si>
  <si>
    <t>5</t>
  </si>
  <si>
    <t>부대공</t>
  </si>
  <si>
    <t>2.3%</t>
  </si>
  <si>
    <t>기술사용료(교면방수)</t>
  </si>
  <si>
    <t>0.9%</t>
  </si>
  <si>
    <t>( 4 + 5 )</t>
  </si>
  <si>
    <t>사</t>
  </si>
  <si>
    <t>장진교</t>
  </si>
  <si>
    <t>교량 점검차(굴절차)</t>
  </si>
  <si>
    <t>C</t>
  </si>
  <si>
    <t>이윤</t>
  </si>
  <si>
    <t>요율</t>
  </si>
  <si>
    <t>석면분담금</t>
  </si>
  <si>
    <t>1.1</t>
  </si>
  <si>
    <t>고용보험료</t>
  </si>
  <si>
    <t>단위</t>
  </si>
  <si>
    <t>M</t>
  </si>
  <si>
    <t>북부도로과</t>
  </si>
  <si>
    <t>연천</t>
  </si>
  <si>
    <t>3</t>
  </si>
  <si>
    <t xml:space="preserve"> 퇴 직 공 제 부 금 비</t>
  </si>
  <si>
    <t>t=30mm, 벽체</t>
  </si>
  <si>
    <t>기     타     경    비</t>
  </si>
  <si>
    <t>K</t>
  </si>
  <si>
    <t>5.5%</t>
  </si>
  <si>
    <t xml:space="preserve"> 노인장기요양 보험료</t>
  </si>
  <si>
    <t>4 × 0.191</t>
  </si>
  <si>
    <t>총공사비</t>
  </si>
  <si>
    <t>E</t>
  </si>
  <si>
    <t>팀</t>
  </si>
  <si>
    <t>1.3</t>
  </si>
  <si>
    <t>과</t>
  </si>
  <si>
    <t>A</t>
  </si>
  <si>
    <t>산재보험료</t>
  </si>
  <si>
    <t>관   급   자   재   대</t>
  </si>
  <si>
    <t>금    액</t>
  </si>
  <si>
    <t>5.</t>
  </si>
  <si>
    <t>9</t>
  </si>
  <si>
    <t>보수공사</t>
  </si>
  <si>
    <t>교통안전관리비</t>
  </si>
  <si>
    <t>심</t>
  </si>
  <si>
    <t>1.</t>
  </si>
  <si>
    <t>7</t>
  </si>
  <si>
    <t>교량 점검차(다굴절차)</t>
  </si>
  <si>
    <t>5.1</t>
  </si>
  <si>
    <t>설</t>
  </si>
  <si>
    <t>건설기계대여금지급보증서발급액</t>
  </si>
  <si>
    <t>환   경   보   전   비</t>
  </si>
  <si>
    <t>금   액</t>
  </si>
  <si>
    <t>G × 0.1</t>
  </si>
  <si>
    <t>연   금   보   험   료</t>
  </si>
  <si>
    <t>◎</t>
  </si>
  <si>
    <t>22m</t>
  </si>
  <si>
    <t>600×120cm</t>
  </si>
  <si>
    <t>11</t>
  </si>
  <si>
    <t>계</t>
  </si>
  <si>
    <t>총        원        가</t>
  </si>
  <si>
    <t>비</t>
  </si>
  <si>
    <t>(A + 4) × 0.0315 × 1.2</t>
  </si>
  <si>
    <t>연석부 신축이음 설치</t>
  </si>
  <si>
    <t>아스콘</t>
  </si>
  <si>
    <t>원가계산서</t>
  </si>
  <si>
    <t>건강보험료</t>
  </si>
  <si>
    <t>일   반   관   리   비</t>
  </si>
  <si>
    <t>(D + E + F)</t>
  </si>
  <si>
    <t>15</t>
  </si>
  <si>
    <t>(A + 4 + 6) ×0.009</t>
  </si>
  <si>
    <t>건   강   보   험   료</t>
  </si>
  <si>
    <t>나.</t>
  </si>
  <si>
    <t>0.32%</t>
  </si>
  <si>
    <t>0.006%</t>
  </si>
  <si>
    <t>m</t>
  </si>
  <si>
    <t>경기도건설본부</t>
  </si>
  <si>
    <t>교면방수</t>
  </si>
  <si>
    <t>원</t>
  </si>
  <si>
    <t>직   접   재   료   비</t>
  </si>
  <si>
    <t>재료비</t>
  </si>
  <si>
    <t>배수구청소</t>
  </si>
  <si>
    <t>Φ10mm</t>
  </si>
  <si>
    <t>순   공  사    원   가</t>
  </si>
  <si>
    <t>산 업 안 전 보건관리비</t>
  </si>
  <si>
    <t>소                  계</t>
  </si>
  <si>
    <t>13</t>
  </si>
  <si>
    <t>품    명</t>
  </si>
  <si>
    <t>회</t>
  </si>
  <si>
    <t>작 업 설, 부 산 물 등</t>
  </si>
  <si>
    <t>콘크리트 균열 보수</t>
  </si>
  <si>
    <t>10개소/hr</t>
  </si>
  <si>
    <t>2026년도</t>
  </si>
  <si>
    <t>폐기물상차</t>
  </si>
  <si>
    <t>직   접   노   무   비</t>
  </si>
  <si>
    <t>아스팔트 포장 절삭후 아스팔트 덧씌우기</t>
  </si>
  <si>
    <t>Ton</t>
  </si>
  <si>
    <t>포장보수</t>
  </si>
  <si>
    <t>콘크리트 보수</t>
  </si>
  <si>
    <t xml:space="preserve"> </t>
  </si>
  <si>
    <t>㎥</t>
  </si>
  <si>
    <t>19</t>
  </si>
  <si>
    <t>15%</t>
  </si>
  <si>
    <t>8%</t>
  </si>
  <si>
    <t>1.01%</t>
  </si>
  <si>
    <t>17</t>
  </si>
  <si>
    <t>2.</t>
  </si>
  <si>
    <t>㎡</t>
  </si>
  <si>
    <t>표면보수(ECO-M)</t>
  </si>
  <si>
    <t>장</t>
  </si>
  <si>
    <t>산   재   보   험   료</t>
  </si>
  <si>
    <t>순</t>
  </si>
  <si>
    <t>A-Type (1회절삭,2회포장)</t>
  </si>
  <si>
    <t>6개월이하</t>
  </si>
  <si>
    <t>가</t>
  </si>
  <si>
    <t>4</t>
  </si>
  <si>
    <t>규   격</t>
  </si>
  <si>
    <t>교면포장</t>
  </si>
  <si>
    <t>가.</t>
  </si>
  <si>
    <t>내역서총괄표</t>
  </si>
  <si>
    <t>((A + 4) + J/1.1) × 0.0315</t>
  </si>
  <si>
    <t>신축이음 보수</t>
  </si>
  <si>
    <t>B</t>
  </si>
  <si>
    <t>식</t>
  </si>
  <si>
    <t>도        급        액</t>
  </si>
  <si>
    <t>H</t>
  </si>
  <si>
    <t>기   술   사   용   료</t>
  </si>
  <si>
    <t>고   용   보   험   료</t>
  </si>
  <si>
    <t>(1 + 2 + 3 )</t>
  </si>
  <si>
    <t>1.4</t>
  </si>
  <si>
    <t>유공관 설치</t>
  </si>
  <si>
    <t>환경보전비</t>
  </si>
  <si>
    <t>연석</t>
  </si>
  <si>
    <t>F</t>
  </si>
  <si>
    <t>폐  기  물  처  리  비</t>
  </si>
  <si>
    <t>간접노무비</t>
  </si>
  <si>
    <t>노무비</t>
  </si>
  <si>
    <t>연금보험료</t>
  </si>
  <si>
    <t>총원가</t>
  </si>
  <si>
    <t>일반관리비</t>
  </si>
  <si>
    <t>D × 0.08</t>
  </si>
  <si>
    <t>B × 0.00006</t>
  </si>
  <si>
    <t>간   접   노   무   비</t>
  </si>
  <si>
    <t>20</t>
  </si>
  <si>
    <t>ACUT</t>
  </si>
  <si>
    <t>차선도색-백색실선(운행도로)</t>
  </si>
  <si>
    <t>19.1%</t>
  </si>
  <si>
    <t>중기운반</t>
  </si>
  <si>
    <t>B × 0.0101</t>
  </si>
  <si>
    <t>노</t>
  </si>
  <si>
    <t>콘크리트면,불량,바닥</t>
  </si>
  <si>
    <t>산업안전보건관리비</t>
  </si>
  <si>
    <t>1.2</t>
  </si>
  <si>
    <t>표면처리공법</t>
  </si>
  <si>
    <t>일</t>
  </si>
  <si>
    <t>6</t>
  </si>
  <si>
    <t>관급자재대</t>
  </si>
  <si>
    <t>8</t>
  </si>
  <si>
    <t>3.15%</t>
  </si>
  <si>
    <t>3.56%</t>
  </si>
  <si>
    <t>노인장기요양보험료</t>
  </si>
  <si>
    <t>간   접   재   료   비</t>
  </si>
  <si>
    <t>22</t>
  </si>
  <si>
    <t>2</t>
  </si>
  <si>
    <t>무</t>
  </si>
  <si>
    <t>순공사원가</t>
  </si>
  <si>
    <t>기술사용료</t>
  </si>
  <si>
    <t>교통안전시설물 자재비</t>
  </si>
  <si>
    <t>재</t>
  </si>
  <si>
    <t>벽체</t>
  </si>
  <si>
    <t>합    계</t>
  </si>
  <si>
    <t>석   면   분   담   금</t>
  </si>
  <si>
    <t>D</t>
  </si>
  <si>
    <t>J</t>
  </si>
  <si>
    <t>료</t>
  </si>
  <si>
    <t>기타경비</t>
  </si>
  <si>
    <t>산   출   근   거</t>
  </si>
  <si>
    <t>10%</t>
  </si>
  <si>
    <t>공종</t>
  </si>
  <si>
    <t>안   전   관   리   비</t>
  </si>
  <si>
    <t>순 공 사 비</t>
  </si>
  <si>
    <t>3.</t>
  </si>
  <si>
    <t/>
  </si>
  <si>
    <t>비</t>
    <phoneticPr fontId="8" type="noConversion"/>
  </si>
  <si>
    <t>2026년 06월   일 설계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</si>
</sst>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10" x14ac:knownFonts="1">
    <font>
      <sz val="10"/>
      <color indexed="8"/>
      <name val="Arial"/>
      <family val="2"/>
    </font>
    <font>
      <b/>
      <sz val="14"/>
      <color indexed="8"/>
      <name val="굴림체"/>
      <family val="3"/>
    </font>
    <font>
      <b/>
      <sz val="32"/>
      <color indexed="8"/>
      <name val="굴림체"/>
      <family val="3"/>
    </font>
    <font>
      <b/>
      <sz val="15"/>
      <color indexed="8"/>
      <name val="굴림체"/>
      <family val="3"/>
    </font>
    <font>
      <sz val="11"/>
      <color indexed="8"/>
      <name val="굴림체"/>
      <family val="3"/>
    </font>
    <font>
      <b/>
      <sz val="20"/>
      <color indexed="8"/>
      <name val="Arial"/>
      <family val="2"/>
    </font>
    <font>
      <b/>
      <sz val="9"/>
      <color indexed="8"/>
      <name val="굴림체"/>
      <family val="3"/>
    </font>
    <font>
      <sz val="9"/>
      <color indexed="8"/>
      <name val="굴림체"/>
      <family val="3"/>
    </font>
    <font>
      <sz val="8"/>
      <name val="돋움"/>
      <family val="3"/>
      <charset val="129"/>
    </font>
    <font>
      <b/>
      <sz val="16"/>
      <color indexed="8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3" fontId="7" fillId="0" borderId="14" xfId="0" applyNumberFormat="1" applyFont="1" applyBorder="1" applyAlignment="1">
      <alignment horizontal="left" vertical="center"/>
    </xf>
    <xf numFmtId="0" fontId="0" fillId="0" borderId="0" xfId="0" applyAlignment="1">
      <alignment horizontal="center"/>
    </xf>
    <xf numFmtId="3" fontId="7" fillId="0" borderId="13" xfId="0" applyNumberFormat="1" applyFont="1" applyBorder="1" applyAlignment="1">
      <alignment horizontal="left" vertical="center"/>
    </xf>
    <xf numFmtId="3" fontId="7" fillId="0" borderId="17" xfId="0" applyNumberFormat="1" applyFont="1" applyBorder="1" applyAlignment="1">
      <alignment horizontal="left" vertical="center"/>
    </xf>
    <xf numFmtId="3" fontId="6" fillId="0" borderId="21" xfId="0" applyNumberFormat="1" applyFont="1" applyBorder="1" applyAlignment="1">
      <alignment horizontal="center" vertical="center"/>
    </xf>
    <xf numFmtId="3" fontId="7" fillId="0" borderId="21" xfId="0" applyNumberFormat="1" applyFont="1" applyBorder="1" applyAlignment="1">
      <alignment horizontal="left" vertical="center"/>
    </xf>
    <xf numFmtId="3" fontId="7" fillId="0" borderId="21" xfId="0" applyNumberFormat="1" applyFont="1" applyBorder="1" applyAlignment="1">
      <alignment horizontal="center" vertical="center"/>
    </xf>
    <xf numFmtId="3" fontId="7" fillId="0" borderId="21" xfId="0" applyNumberFormat="1" applyFont="1" applyBorder="1" applyAlignment="1">
      <alignment horizontal="right" vertical="center"/>
    </xf>
    <xf numFmtId="3" fontId="7" fillId="0" borderId="21" xfId="0" applyNumberFormat="1" applyFont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0" fillId="0" borderId="21" xfId="0" applyBorder="1" applyAlignment="1">
      <alignment horizontal="center"/>
    </xf>
    <xf numFmtId="3" fontId="7" fillId="0" borderId="22" xfId="0" applyNumberFormat="1" applyFont="1" applyBorder="1" applyAlignment="1">
      <alignment horizontal="left" vertical="center"/>
    </xf>
    <xf numFmtId="3" fontId="7" fillId="0" borderId="23" xfId="0" applyNumberFormat="1" applyFont="1" applyBorder="1" applyAlignment="1">
      <alignment horizontal="left" vertical="center"/>
    </xf>
    <xf numFmtId="3" fontId="7" fillId="0" borderId="24" xfId="0" applyNumberFormat="1" applyFont="1" applyBorder="1" applyAlignment="1">
      <alignment horizontal="left" vertical="center"/>
    </xf>
    <xf numFmtId="3" fontId="7" fillId="0" borderId="19" xfId="0" applyNumberFormat="1" applyFont="1" applyBorder="1" applyAlignment="1">
      <alignment horizontal="left" vertical="center"/>
    </xf>
    <xf numFmtId="3" fontId="7" fillId="0" borderId="20" xfId="0" applyNumberFormat="1" applyFont="1" applyBorder="1" applyAlignment="1">
      <alignment horizontal="left" vertical="center"/>
    </xf>
    <xf numFmtId="3" fontId="7" fillId="0" borderId="16" xfId="0" applyNumberFormat="1" applyFont="1" applyBorder="1" applyAlignment="1">
      <alignment horizontal="left" vertical="center"/>
    </xf>
    <xf numFmtId="0" fontId="0" fillId="0" borderId="19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0" xfId="0" applyBorder="1"/>
    <xf numFmtId="0" fontId="0" fillId="0" borderId="10" xfId="0" applyBorder="1" applyAlignment="1">
      <alignment horizontal="center"/>
    </xf>
    <xf numFmtId="176" fontId="7" fillId="0" borderId="21" xfId="0" applyNumberFormat="1" applyFont="1" applyBorder="1" applyAlignment="1">
      <alignment vertical="center"/>
    </xf>
    <xf numFmtId="3" fontId="6" fillId="0" borderId="21" xfId="0" applyNumberFormat="1" applyFont="1" applyBorder="1" applyAlignment="1">
      <alignment horizontal="left" vertical="center"/>
    </xf>
    <xf numFmtId="3" fontId="6" fillId="0" borderId="2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/>
    </xf>
    <xf numFmtId="0" fontId="4" fillId="0" borderId="7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7" xfId="0" applyFont="1" applyBorder="1" applyAlignment="1">
      <alignment horizontal="center"/>
    </xf>
    <xf numFmtId="3" fontId="6" fillId="0" borderId="2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32</xdr:col>
      <xdr:colOff>38100</xdr:colOff>
      <xdr:row>26</xdr:row>
      <xdr:rowOff>9525</xdr:rowOff>
    </xdr:from>
    <xdr:to>
      <xdr:col>40</xdr:col>
      <xdr:colOff>19050</xdr:colOff>
      <xdr:row>29</xdr:row>
      <xdr:rowOff>19050</xdr:rowOff>
    </xdr:to>
    <xdr:pic>
      <xdr:nvPicPr>
        <xdr:cNvPr id="1047" name="Picture 0">
          <a:extLst>
            <a:ext uri="{FF2B5EF4-FFF2-40B4-BE49-F238E27FC236}">
              <a16:creationId xmlns:a16="http://schemas.microsoft.com/office/drawing/2014/main" id="{9BD12DF3-A500-4327-B72C-2BA0408AB4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0" y="4295775"/>
          <a:ext cx="5905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38100</xdr:colOff>
      <xdr:row>30</xdr:row>
      <xdr:rowOff>28575</xdr:rowOff>
    </xdr:from>
    <xdr:to>
      <xdr:col>42</xdr:col>
      <xdr:colOff>19050</xdr:colOff>
      <xdr:row>33</xdr:row>
      <xdr:rowOff>57150</xdr:rowOff>
    </xdr:to>
    <xdr:pic>
      <xdr:nvPicPr>
        <xdr:cNvPr id="2071" name="Picture 0">
          <a:extLst>
            <a:ext uri="{FF2B5EF4-FFF2-40B4-BE49-F238E27FC236}">
              <a16:creationId xmlns:a16="http://schemas.microsoft.com/office/drawing/2014/main" id="{3B15D7DC-3A55-4AF3-BDC0-89409D1066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943475"/>
          <a:ext cx="59055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DM41"/>
  <sheetViews>
    <sheetView showGridLines="0" tabSelected="1" view="pageBreakPreview" zoomScaleNormal="100" zoomScaleSheetLayoutView="100" workbookViewId="0">
      <selection activeCell="R28" sqref="R28"/>
    </sheetView>
  </sheetViews>
  <sheetFormatPr defaultRowHeight="12.75" x14ac:dyDescent="0.2"/>
  <cols>
    <col min="1" max="117" width="1.140625" customWidth="1"/>
    <col min="118" max="118" width="7.7109375" customWidth="1"/>
    <col min="119" max="141" width="1.140625" customWidth="1"/>
    <col min="142" max="163" width="0.85546875" customWidth="1"/>
  </cols>
  <sheetData>
    <row r="1" spans="2:117" ht="12.6" customHeight="1" x14ac:dyDescent="0.2"/>
    <row r="2" spans="2:117" ht="12.6" customHeight="1" x14ac:dyDescent="0.2"/>
    <row r="3" spans="2:117" ht="12.6" customHeight="1" x14ac:dyDescent="0.2"/>
    <row r="4" spans="2:117" ht="12.6" customHeight="1" x14ac:dyDescent="0.2">
      <c r="B4" s="6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9"/>
    </row>
    <row r="5" spans="2:117" ht="12.6" customHeight="1" x14ac:dyDescent="0.2">
      <c r="B5" s="7"/>
      <c r="DM5" s="10"/>
    </row>
    <row r="6" spans="2:117" ht="15" customHeight="1" x14ac:dyDescent="0.2">
      <c r="B6" s="7"/>
      <c r="F6" s="1" t="s">
        <v>167</v>
      </c>
      <c r="DM6" s="10"/>
    </row>
    <row r="7" spans="2:117" ht="12.6" customHeight="1" x14ac:dyDescent="0.2">
      <c r="B7" s="7"/>
      <c r="DM7" s="10"/>
    </row>
    <row r="8" spans="2:117" ht="12.6" customHeight="1" x14ac:dyDescent="0.2">
      <c r="B8" s="7"/>
      <c r="DM8" s="10"/>
    </row>
    <row r="9" spans="2:117" ht="12.6" customHeight="1" x14ac:dyDescent="0.2">
      <c r="B9" s="7"/>
      <c r="DM9" s="10"/>
    </row>
    <row r="10" spans="2:117" ht="12.6" customHeight="1" x14ac:dyDescent="0.2">
      <c r="B10" s="7"/>
      <c r="DM10" s="10"/>
    </row>
    <row r="11" spans="2:117" ht="12.6" customHeight="1" x14ac:dyDescent="0.2">
      <c r="B11" s="7"/>
      <c r="DM11" s="10"/>
    </row>
    <row r="12" spans="2:117" ht="12.6" customHeight="1" x14ac:dyDescent="0.2">
      <c r="B12" s="7"/>
      <c r="DM12" s="10"/>
    </row>
    <row r="13" spans="2:117" ht="12.6" customHeight="1" x14ac:dyDescent="0.2">
      <c r="B13" s="7"/>
      <c r="DM13" s="10"/>
    </row>
    <row r="14" spans="2:117" ht="12.6" customHeight="1" x14ac:dyDescent="0.2">
      <c r="B14" s="7"/>
      <c r="DM14" s="10"/>
    </row>
    <row r="15" spans="2:117" ht="12.6" customHeight="1" x14ac:dyDescent="0.2">
      <c r="B15" s="7"/>
      <c r="DM15" s="10"/>
    </row>
    <row r="16" spans="2:117" ht="35.1" customHeight="1" x14ac:dyDescent="0.2">
      <c r="B16" s="7"/>
      <c r="AF16" s="2" t="s">
        <v>97</v>
      </c>
      <c r="AT16" s="2" t="s">
        <v>86</v>
      </c>
      <c r="BM16" s="2" t="s">
        <v>117</v>
      </c>
      <c r="DM16" s="10"/>
    </row>
    <row r="17" spans="2:117" ht="12.6" customHeight="1" x14ac:dyDescent="0.2">
      <c r="B17" s="7"/>
      <c r="DM17" s="10"/>
    </row>
    <row r="18" spans="2:117" ht="12.6" customHeight="1" x14ac:dyDescent="0.2">
      <c r="B18" s="7"/>
      <c r="DM18" s="10"/>
    </row>
    <row r="19" spans="2:117" ht="12.6" customHeight="1" x14ac:dyDescent="0.2">
      <c r="B19" s="7"/>
      <c r="DM19" s="10"/>
    </row>
    <row r="20" spans="2:117" ht="12.6" customHeight="1" x14ac:dyDescent="0.2">
      <c r="B20" s="7"/>
      <c r="DM20" s="10"/>
    </row>
    <row r="21" spans="2:117" ht="12.6" customHeight="1" x14ac:dyDescent="0.2">
      <c r="B21" s="7"/>
      <c r="DM21" s="10"/>
    </row>
    <row r="22" spans="2:117" ht="12.6" customHeight="1" x14ac:dyDescent="0.2">
      <c r="B22" s="7"/>
      <c r="DM22" s="10"/>
    </row>
    <row r="23" spans="2:117" ht="12.6" customHeight="1" x14ac:dyDescent="0.2">
      <c r="B23" s="7"/>
      <c r="DM23" s="10"/>
    </row>
    <row r="24" spans="2:117" ht="12.6" customHeight="1" x14ac:dyDescent="0.2">
      <c r="B24" s="7"/>
      <c r="DM24" s="10"/>
    </row>
    <row r="25" spans="2:117" ht="12.6" customHeight="1" x14ac:dyDescent="0.2">
      <c r="B25" s="7"/>
      <c r="DM25" s="10"/>
    </row>
    <row r="26" spans="2:117" ht="12.6" customHeight="1" x14ac:dyDescent="0.2">
      <c r="B26" s="7"/>
      <c r="DM26" s="10"/>
    </row>
    <row r="27" spans="2:117" ht="12.6" customHeight="1" x14ac:dyDescent="0.2">
      <c r="B27" s="7"/>
      <c r="DM27" s="10"/>
    </row>
    <row r="28" spans="2:117" ht="17.100000000000001" customHeight="1" x14ac:dyDescent="0.2">
      <c r="B28" s="7"/>
      <c r="AQ28" s="3" t="s">
        <v>151</v>
      </c>
      <c r="BK28" s="3" t="s">
        <v>96</v>
      </c>
      <c r="DM28" s="10"/>
    </row>
    <row r="29" spans="2:117" ht="12.6" customHeight="1" x14ac:dyDescent="0.2">
      <c r="B29" s="7"/>
      <c r="DM29" s="10"/>
    </row>
    <row r="30" spans="2:117" ht="12.6" customHeight="1" x14ac:dyDescent="0.2">
      <c r="B30" s="7"/>
      <c r="DM30" s="10"/>
    </row>
    <row r="31" spans="2:117" ht="12.6" customHeight="1" x14ac:dyDescent="0.2">
      <c r="B31" s="7"/>
      <c r="DM31" s="10"/>
    </row>
    <row r="32" spans="2:117" ht="12.6" customHeight="1" x14ac:dyDescent="0.2">
      <c r="B32" s="7"/>
      <c r="DM32" s="10"/>
    </row>
    <row r="33" spans="2:117" ht="12.6" customHeight="1" x14ac:dyDescent="0.2">
      <c r="B33" s="7"/>
      <c r="DM33" s="10"/>
    </row>
    <row r="34" spans="2:117" ht="12.6" customHeight="1" x14ac:dyDescent="0.2">
      <c r="B34" s="7"/>
      <c r="DM34" s="10"/>
    </row>
    <row r="35" spans="2:117" ht="12.6" customHeight="1" x14ac:dyDescent="0.2">
      <c r="B35" s="7"/>
      <c r="DM35" s="10"/>
    </row>
    <row r="36" spans="2:117" ht="12.6" customHeight="1" x14ac:dyDescent="0.2">
      <c r="B36" s="7"/>
      <c r="DM36" s="10"/>
    </row>
    <row r="37" spans="2:117" ht="12.6" customHeight="1" x14ac:dyDescent="0.2">
      <c r="B37" s="7"/>
      <c r="DM37" s="10"/>
    </row>
    <row r="38" spans="2:117" ht="12.6" customHeight="1" x14ac:dyDescent="0.2">
      <c r="B38" s="7"/>
      <c r="DM38" s="10"/>
    </row>
    <row r="39" spans="2:117" ht="12.6" customHeight="1" x14ac:dyDescent="0.2">
      <c r="B39" s="7"/>
      <c r="DM39" s="10"/>
    </row>
    <row r="40" spans="2:117" ht="12.6" customHeight="1" x14ac:dyDescent="0.2">
      <c r="B40" s="8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11"/>
    </row>
    <row r="41" spans="2:117" ht="12.6" customHeight="1" x14ac:dyDescent="0.2"/>
  </sheetData>
  <phoneticPr fontId="8" type="noConversion"/>
  <pageMargins left="0.98425196850393704" right="7.874015748031496E-2" top="0.27559055118110237" bottom="0.78740157480314965" header="0.5" footer="0.5"/>
  <pageSetup paperSize="9" scale="96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DN41"/>
  <sheetViews>
    <sheetView showGridLines="0" view="pageBreakPreview" zoomScaleNormal="100" zoomScaleSheetLayoutView="100" workbookViewId="0">
      <selection activeCell="EM18" sqref="EM18"/>
    </sheetView>
  </sheetViews>
  <sheetFormatPr defaultRowHeight="12.75" x14ac:dyDescent="0.2"/>
  <cols>
    <col min="1" max="118" width="1.140625" customWidth="1"/>
    <col min="119" max="119" width="7.7109375" customWidth="1"/>
    <col min="120" max="141" width="1.140625" customWidth="1"/>
  </cols>
  <sheetData>
    <row r="1" spans="3:118" ht="12.6" customHeight="1" x14ac:dyDescent="0.2"/>
    <row r="2" spans="3:118" ht="12.6" customHeight="1" x14ac:dyDescent="0.2"/>
    <row r="3" spans="3:118" ht="12.6" customHeight="1" x14ac:dyDescent="0.2">
      <c r="C3" s="6" t="s">
        <v>110</v>
      </c>
      <c r="D3" s="15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8" t="s">
        <v>108</v>
      </c>
      <c r="V3" s="15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18" t="s">
        <v>119</v>
      </c>
      <c r="AN3" s="15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18" t="s">
        <v>124</v>
      </c>
      <c r="BF3" s="15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15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9"/>
    </row>
    <row r="4" spans="3:118" ht="12.6" customHeight="1" x14ac:dyDescent="0.2">
      <c r="C4" s="7"/>
      <c r="D4" s="16"/>
      <c r="U4" s="19"/>
      <c r="V4" s="16"/>
      <c r="AM4" s="19"/>
      <c r="AN4" s="16"/>
      <c r="BE4" s="19"/>
      <c r="BF4" s="16"/>
      <c r="BW4" s="16"/>
      <c r="DN4" s="10"/>
    </row>
    <row r="5" spans="3:118" ht="12.6" customHeight="1" x14ac:dyDescent="0.2">
      <c r="C5" s="7"/>
      <c r="D5" s="16"/>
      <c r="U5" s="19"/>
      <c r="V5" s="16"/>
      <c r="AM5" s="19" t="s">
        <v>85</v>
      </c>
      <c r="AN5" s="16"/>
      <c r="BE5" s="19" t="s">
        <v>134</v>
      </c>
      <c r="BF5" s="16"/>
      <c r="BW5" s="16"/>
      <c r="BX5" s="48" t="s">
        <v>259</v>
      </c>
      <c r="BY5" s="48"/>
      <c r="BZ5" s="48"/>
      <c r="CA5" s="48"/>
      <c r="CB5" s="48"/>
      <c r="CC5" s="48"/>
      <c r="CD5" s="48"/>
      <c r="CE5" s="48"/>
      <c r="CF5" s="48"/>
      <c r="CG5" s="48"/>
      <c r="CH5" s="48"/>
      <c r="CI5" s="48"/>
      <c r="CJ5" s="48"/>
      <c r="CK5" s="48"/>
      <c r="CL5" s="48"/>
      <c r="CM5" s="48"/>
      <c r="CN5" s="48"/>
      <c r="CO5" s="48"/>
      <c r="CP5" s="48"/>
      <c r="CQ5" s="48"/>
      <c r="CR5" s="48"/>
      <c r="CS5" s="48"/>
      <c r="CT5" s="48"/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9"/>
    </row>
    <row r="6" spans="3:118" ht="12.6" customHeight="1" x14ac:dyDescent="0.2">
      <c r="C6" s="7"/>
      <c r="D6" s="16"/>
      <c r="U6" s="19"/>
      <c r="V6" s="16"/>
      <c r="AM6" s="19"/>
      <c r="AN6" s="16"/>
      <c r="BE6" s="19"/>
      <c r="BF6" s="16"/>
      <c r="BW6" s="16"/>
      <c r="DN6" s="10"/>
    </row>
    <row r="7" spans="3:118" ht="12.6" customHeight="1" x14ac:dyDescent="0.2">
      <c r="C7" s="12" t="s">
        <v>184</v>
      </c>
      <c r="D7" s="17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20" t="s">
        <v>184</v>
      </c>
      <c r="V7" s="17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20" t="s">
        <v>12</v>
      </c>
      <c r="AN7" s="17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20" t="s">
        <v>12</v>
      </c>
      <c r="BF7" s="17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7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4"/>
    </row>
    <row r="8" spans="3:118" ht="12.6" customHeight="1" x14ac:dyDescent="0.2">
      <c r="C8" s="7"/>
      <c r="DN8" s="10"/>
    </row>
    <row r="9" spans="3:118" ht="12.6" customHeight="1" x14ac:dyDescent="0.2">
      <c r="C9" s="7"/>
      <c r="DN9" s="10"/>
    </row>
    <row r="10" spans="3:118" ht="17.100000000000001" customHeight="1" x14ac:dyDescent="0.2">
      <c r="C10" s="7"/>
      <c r="F10" s="3" t="s">
        <v>167</v>
      </c>
      <c r="DN10" s="10"/>
    </row>
    <row r="11" spans="3:118" ht="12.6" customHeight="1" x14ac:dyDescent="0.2">
      <c r="C11" s="7"/>
      <c r="DN11" s="10"/>
    </row>
    <row r="12" spans="3:118" ht="12.6" customHeight="1" x14ac:dyDescent="0.2">
      <c r="C12" s="7"/>
      <c r="DN12" s="10"/>
    </row>
    <row r="13" spans="3:118" ht="12.6" customHeight="1" x14ac:dyDescent="0.2">
      <c r="C13" s="7"/>
      <c r="DN13" s="10"/>
    </row>
    <row r="14" spans="3:118" ht="12.6" customHeight="1" x14ac:dyDescent="0.2">
      <c r="C14" s="7"/>
      <c r="DN14" s="10"/>
    </row>
    <row r="15" spans="3:118" ht="12.6" customHeight="1" x14ac:dyDescent="0.2">
      <c r="C15" s="7"/>
      <c r="DN15" s="10"/>
    </row>
    <row r="16" spans="3:118" ht="12.6" customHeight="1" x14ac:dyDescent="0.2">
      <c r="C16" s="7"/>
      <c r="DN16" s="10"/>
    </row>
    <row r="17" spans="3:118" ht="12.6" customHeight="1" x14ac:dyDescent="0.2">
      <c r="C17" s="7"/>
      <c r="DN17" s="10"/>
    </row>
    <row r="18" spans="3:118" ht="35.1" customHeight="1" x14ac:dyDescent="0.2">
      <c r="C18" s="7"/>
      <c r="AI18" s="2" t="s">
        <v>97</v>
      </c>
      <c r="AW18" s="2" t="s">
        <v>86</v>
      </c>
      <c r="BP18" s="2" t="s">
        <v>117</v>
      </c>
      <c r="DN18" s="10"/>
    </row>
    <row r="19" spans="3:118" ht="12.6" customHeight="1" x14ac:dyDescent="0.2">
      <c r="C19" s="7"/>
      <c r="DN19" s="10"/>
    </row>
    <row r="20" spans="3:118" ht="12.6" customHeight="1" x14ac:dyDescent="0.2">
      <c r="C20" s="7"/>
      <c r="DN20" s="10"/>
    </row>
    <row r="21" spans="3:118" ht="12.6" customHeight="1" x14ac:dyDescent="0.2">
      <c r="C21" s="7"/>
      <c r="DN21" s="10"/>
    </row>
    <row r="22" spans="3:118" ht="12.6" customHeight="1" x14ac:dyDescent="0.2">
      <c r="C22" s="50" t="e">
        <f>"○ 총공사비  :  \ "&amp;FIXED(원가계산서!F37,0)&amp;"원(금"&amp;NUMBERSTRING(원가계산서!F37,1)&amp;"원)"</f>
        <v>#NUM!</v>
      </c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  <c r="AT22" s="51"/>
      <c r="AU22" s="51"/>
      <c r="AV22" s="51"/>
      <c r="AW22" s="51"/>
      <c r="AX22" s="51"/>
      <c r="AY22" s="51"/>
      <c r="AZ22" s="51"/>
      <c r="BA22" s="51"/>
      <c r="BB22" s="51"/>
      <c r="BC22" s="51"/>
      <c r="BD22" s="51"/>
      <c r="BE22" s="51"/>
      <c r="BF22" s="51"/>
      <c r="BG22" s="51"/>
      <c r="BH22" s="51"/>
      <c r="BI22" s="51"/>
      <c r="BJ22" s="51"/>
      <c r="BK22" s="51"/>
      <c r="BL22" s="51"/>
      <c r="BM22" s="51"/>
      <c r="BN22" s="51"/>
      <c r="BO22" s="51"/>
      <c r="BP22" s="51"/>
      <c r="BQ22" s="51"/>
      <c r="BR22" s="51"/>
      <c r="BS22" s="51"/>
      <c r="BT22" s="51"/>
      <c r="BU22" s="51"/>
      <c r="BV22" s="51"/>
      <c r="BW22" s="51"/>
      <c r="BX22" s="51"/>
      <c r="BY22" s="51"/>
      <c r="BZ22" s="51"/>
      <c r="CA22" s="51"/>
      <c r="CB22" s="51"/>
      <c r="CC22" s="51"/>
      <c r="CD22" s="51"/>
      <c r="CE22" s="51"/>
      <c r="CF22" s="51"/>
      <c r="CG22" s="51"/>
      <c r="CH22" s="51"/>
      <c r="CI22" s="51"/>
      <c r="CJ22" s="51"/>
      <c r="CK22" s="51"/>
      <c r="CL22" s="51"/>
      <c r="CM22" s="51"/>
      <c r="CN22" s="51"/>
      <c r="CO22" s="51"/>
      <c r="CP22" s="51"/>
      <c r="CQ22" s="51"/>
      <c r="CR22" s="51"/>
      <c r="CS22" s="51"/>
      <c r="CT22" s="51"/>
      <c r="CU22" s="51"/>
      <c r="CV22" s="51"/>
      <c r="CW22" s="51"/>
      <c r="CX22" s="51"/>
      <c r="CY22" s="51"/>
      <c r="CZ22" s="51"/>
      <c r="DA22" s="51"/>
      <c r="DB22" s="51"/>
      <c r="DC22" s="51"/>
      <c r="DD22" s="51"/>
      <c r="DE22" s="51"/>
      <c r="DF22" s="51"/>
      <c r="DG22" s="51"/>
      <c r="DH22" s="51"/>
      <c r="DI22" s="51"/>
      <c r="DJ22" s="51"/>
      <c r="DK22" s="51"/>
      <c r="DL22" s="51"/>
      <c r="DM22" s="51"/>
      <c r="DN22" s="52"/>
    </row>
    <row r="23" spans="3:118" ht="12.6" customHeight="1" x14ac:dyDescent="0.2">
      <c r="C23" s="50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  <c r="BM23" s="51"/>
      <c r="BN23" s="51"/>
      <c r="BO23" s="51"/>
      <c r="BP23" s="51"/>
      <c r="BQ23" s="51"/>
      <c r="BR23" s="51"/>
      <c r="BS23" s="51"/>
      <c r="BT23" s="51"/>
      <c r="BU23" s="51"/>
      <c r="BV23" s="51"/>
      <c r="BW23" s="51"/>
      <c r="BX23" s="51"/>
      <c r="BY23" s="51"/>
      <c r="BZ23" s="51"/>
      <c r="CA23" s="51"/>
      <c r="CB23" s="51"/>
      <c r="CC23" s="51"/>
      <c r="CD23" s="51"/>
      <c r="CE23" s="51"/>
      <c r="CF23" s="51"/>
      <c r="CG23" s="51"/>
      <c r="CH23" s="51"/>
      <c r="CI23" s="51"/>
      <c r="CJ23" s="51"/>
      <c r="CK23" s="51"/>
      <c r="CL23" s="51"/>
      <c r="CM23" s="51"/>
      <c r="CN23" s="51"/>
      <c r="CO23" s="51"/>
      <c r="CP23" s="51"/>
      <c r="CQ23" s="51"/>
      <c r="CR23" s="51"/>
      <c r="CS23" s="51"/>
      <c r="CT23" s="51"/>
      <c r="CU23" s="51"/>
      <c r="CV23" s="51"/>
      <c r="CW23" s="51"/>
      <c r="CX23" s="51"/>
      <c r="CY23" s="51"/>
      <c r="CZ23" s="51"/>
      <c r="DA23" s="51"/>
      <c r="DB23" s="51"/>
      <c r="DC23" s="51"/>
      <c r="DD23" s="51"/>
      <c r="DE23" s="51"/>
      <c r="DF23" s="51"/>
      <c r="DG23" s="51"/>
      <c r="DH23" s="51"/>
      <c r="DI23" s="51"/>
      <c r="DJ23" s="51"/>
      <c r="DK23" s="51"/>
      <c r="DL23" s="51"/>
      <c r="DM23" s="51"/>
      <c r="DN23" s="52"/>
    </row>
    <row r="24" spans="3:118" ht="12.6" customHeight="1" x14ac:dyDescent="0.2">
      <c r="C24" s="7"/>
      <c r="DN24" s="10"/>
    </row>
    <row r="25" spans="3:118" ht="12.6" customHeight="1" x14ac:dyDescent="0.2">
      <c r="C25" s="7"/>
      <c r="DN25" s="10"/>
    </row>
    <row r="26" spans="3:118" ht="12.6" customHeight="1" x14ac:dyDescent="0.2">
      <c r="C26" s="7"/>
      <c r="DN26" s="10"/>
    </row>
    <row r="27" spans="3:118" ht="12.6" customHeight="1" x14ac:dyDescent="0.2">
      <c r="C27" s="7"/>
      <c r="DN27" s="10"/>
    </row>
    <row r="28" spans="3:118" ht="12.6" customHeight="1" x14ac:dyDescent="0.2">
      <c r="C28" s="7"/>
      <c r="DN28" s="10"/>
    </row>
    <row r="29" spans="3:118" ht="12.6" customHeight="1" x14ac:dyDescent="0.2">
      <c r="C29" s="7"/>
      <c r="DN29" s="10"/>
    </row>
    <row r="30" spans="3:118" ht="12.6" customHeight="1" x14ac:dyDescent="0.2">
      <c r="C30" s="7"/>
      <c r="DN30" s="10"/>
    </row>
    <row r="31" spans="3:118" ht="12.6" customHeight="1" x14ac:dyDescent="0.2">
      <c r="C31" s="7"/>
      <c r="DN31" s="10"/>
    </row>
    <row r="32" spans="3:118" ht="15" customHeight="1" x14ac:dyDescent="0.2">
      <c r="C32" s="7"/>
      <c r="AR32" s="1" t="s">
        <v>151</v>
      </c>
      <c r="BJ32" s="1" t="s">
        <v>96</v>
      </c>
      <c r="DN32" s="10"/>
    </row>
    <row r="33" spans="3:118" ht="12.6" customHeight="1" x14ac:dyDescent="0.2">
      <c r="C33" s="7"/>
      <c r="DN33" s="10"/>
    </row>
    <row r="34" spans="3:118" ht="12.6" customHeight="1" x14ac:dyDescent="0.2">
      <c r="C34" s="7"/>
      <c r="DN34" s="10"/>
    </row>
    <row r="35" spans="3:118" ht="12.6" customHeight="1" x14ac:dyDescent="0.2">
      <c r="C35" s="7"/>
      <c r="DN35" s="10"/>
    </row>
    <row r="36" spans="3:118" ht="12.6" customHeight="1" x14ac:dyDescent="0.2">
      <c r="C36" s="7"/>
      <c r="DN36" s="10"/>
    </row>
    <row r="37" spans="3:118" ht="12.6" customHeight="1" x14ac:dyDescent="0.2">
      <c r="C37" s="7"/>
      <c r="DN37" s="10"/>
    </row>
    <row r="38" spans="3:118" ht="12.6" customHeight="1" x14ac:dyDescent="0.2">
      <c r="C38" s="7"/>
      <c r="DN38" s="10"/>
    </row>
    <row r="39" spans="3:118" ht="12.6" customHeight="1" x14ac:dyDescent="0.2">
      <c r="C39" s="8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11"/>
    </row>
    <row r="40" spans="3:118" ht="12.6" customHeight="1" x14ac:dyDescent="0.2"/>
    <row r="41" spans="3:118" ht="12.6" customHeight="1" x14ac:dyDescent="0.2"/>
  </sheetData>
  <mergeCells count="2">
    <mergeCell ref="BX5:DN5"/>
    <mergeCell ref="C22:DN23"/>
  </mergeCells>
  <phoneticPr fontId="8" type="noConversion"/>
  <pageMargins left="0.78740157480314965" right="7.874015748031496E-2" top="0.27559055118110237" bottom="0.78740157480314965" header="0.5" footer="0.5"/>
  <pageSetup paperSize="9" scale="97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M52"/>
  <sheetViews>
    <sheetView view="pageBreakPreview" zoomScale="115" zoomScaleNormal="100" zoomScaleSheetLayoutView="115" workbookViewId="0">
      <pane ySplit="3" topLeftCell="A4" activePane="bottomLeft" state="frozen"/>
      <selection activeCell="AM28" sqref="AM28"/>
      <selection pane="bottomLeft" activeCell="H17" sqref="H17"/>
    </sheetView>
  </sheetViews>
  <sheetFormatPr defaultRowHeight="12.75" x14ac:dyDescent="0.2"/>
  <cols>
    <col min="1" max="1" width="0.7109375" customWidth="1"/>
    <col min="2" max="3" width="2.7109375" customWidth="1"/>
    <col min="4" max="4" width="28.42578125" style="22" customWidth="1"/>
    <col min="5" max="5" width="4.7109375" style="22" customWidth="1"/>
    <col min="6" max="6" width="15.42578125" customWidth="1"/>
    <col min="7" max="7" width="8.28515625" customWidth="1"/>
    <col min="8" max="8" width="30" customWidth="1"/>
    <col min="9" max="9" width="7.7109375" customWidth="1"/>
  </cols>
  <sheetData>
    <row r="1" spans="2:8" ht="24.95" customHeight="1" x14ac:dyDescent="0.2">
      <c r="B1" s="54" t="s">
        <v>140</v>
      </c>
      <c r="C1" s="54"/>
      <c r="D1" s="54"/>
      <c r="E1" s="54"/>
      <c r="F1" s="54"/>
      <c r="G1" s="54"/>
      <c r="H1" s="54"/>
    </row>
    <row r="2" spans="2:8" ht="9.9499999999999993" customHeight="1" x14ac:dyDescent="0.2">
      <c r="B2" s="55"/>
      <c r="C2" s="55"/>
      <c r="D2" s="55"/>
      <c r="E2" s="55"/>
      <c r="F2" s="55"/>
      <c r="G2" s="55"/>
      <c r="H2" s="55"/>
    </row>
    <row r="3" spans="2:8" ht="33.6" customHeight="1" x14ac:dyDescent="0.2">
      <c r="B3" s="53" t="s">
        <v>40</v>
      </c>
      <c r="C3" s="53"/>
      <c r="D3" s="53"/>
      <c r="E3" s="25" t="s">
        <v>20</v>
      </c>
      <c r="F3" s="25" t="s">
        <v>114</v>
      </c>
      <c r="G3" s="25" t="s">
        <v>90</v>
      </c>
      <c r="H3" s="25" t="s">
        <v>251</v>
      </c>
    </row>
    <row r="4" spans="2:8" ht="19.7" customHeight="1" x14ac:dyDescent="0.2">
      <c r="B4" s="34" t="s">
        <v>257</v>
      </c>
      <c r="C4" s="34" t="s">
        <v>243</v>
      </c>
      <c r="D4" s="27" t="s">
        <v>154</v>
      </c>
      <c r="E4" s="27" t="s">
        <v>71</v>
      </c>
      <c r="F4" s="28">
        <f>내역서!J70</f>
        <v>0</v>
      </c>
      <c r="G4" s="28" t="s">
        <v>257</v>
      </c>
      <c r="H4" s="26" t="s">
        <v>257</v>
      </c>
    </row>
    <row r="5" spans="2:8" ht="19.7" customHeight="1" x14ac:dyDescent="0.2">
      <c r="B5" s="35" t="s">
        <v>257</v>
      </c>
      <c r="C5" s="35" t="s">
        <v>249</v>
      </c>
      <c r="D5" s="27" t="s">
        <v>236</v>
      </c>
      <c r="E5" s="27" t="s">
        <v>238</v>
      </c>
      <c r="F5" s="29"/>
      <c r="G5" s="28" t="s">
        <v>257</v>
      </c>
      <c r="H5" s="26" t="s">
        <v>257</v>
      </c>
    </row>
    <row r="6" spans="2:8" ht="19.7" customHeight="1" x14ac:dyDescent="0.2">
      <c r="B6" s="35" t="s">
        <v>257</v>
      </c>
      <c r="C6" s="35" t="s">
        <v>136</v>
      </c>
      <c r="D6" s="27" t="s">
        <v>164</v>
      </c>
      <c r="E6" s="27" t="s">
        <v>98</v>
      </c>
      <c r="F6" s="29"/>
      <c r="G6" s="28" t="s">
        <v>257</v>
      </c>
      <c r="H6" s="26" t="s">
        <v>257</v>
      </c>
    </row>
    <row r="7" spans="2:8" ht="19.7" customHeight="1" x14ac:dyDescent="0.2">
      <c r="B7" s="35" t="s">
        <v>257</v>
      </c>
      <c r="C7" s="36" t="s">
        <v>257</v>
      </c>
      <c r="D7" s="27" t="s">
        <v>160</v>
      </c>
      <c r="E7" s="27" t="s">
        <v>111</v>
      </c>
      <c r="F7" s="29">
        <f>TRUNC((F4+F5+F6),0)</f>
        <v>0</v>
      </c>
      <c r="G7" s="28" t="s">
        <v>257</v>
      </c>
      <c r="H7" s="26" t="s">
        <v>203</v>
      </c>
    </row>
    <row r="8" spans="2:8" ht="19.7" customHeight="1" x14ac:dyDescent="0.2">
      <c r="B8" s="35" t="s">
        <v>174</v>
      </c>
      <c r="C8" s="34" t="s">
        <v>224</v>
      </c>
      <c r="D8" s="27" t="s">
        <v>169</v>
      </c>
      <c r="E8" s="27" t="s">
        <v>190</v>
      </c>
      <c r="F8" s="28">
        <f>내역서!L70</f>
        <v>0</v>
      </c>
      <c r="G8" s="28" t="s">
        <v>257</v>
      </c>
      <c r="H8" s="26" t="s">
        <v>257</v>
      </c>
    </row>
    <row r="9" spans="2:8" ht="19.7" customHeight="1" x14ac:dyDescent="0.2">
      <c r="B9" s="35" t="s">
        <v>186</v>
      </c>
      <c r="C9" s="35" t="s">
        <v>239</v>
      </c>
      <c r="D9" s="27" t="s">
        <v>217</v>
      </c>
      <c r="E9" s="27" t="s">
        <v>79</v>
      </c>
      <c r="F9" s="29">
        <f>TRUNC(F8*0.191,0)</f>
        <v>0</v>
      </c>
      <c r="G9" s="28" t="s">
        <v>221</v>
      </c>
      <c r="H9" s="26" t="s">
        <v>105</v>
      </c>
    </row>
    <row r="10" spans="2:8" ht="19.7" customHeight="1" x14ac:dyDescent="0.2">
      <c r="B10" s="35" t="s">
        <v>174</v>
      </c>
      <c r="C10" s="36" t="s">
        <v>136</v>
      </c>
      <c r="D10" s="27" t="s">
        <v>160</v>
      </c>
      <c r="E10" s="27" t="s">
        <v>197</v>
      </c>
      <c r="F10" s="29">
        <f>TRUNC((F8+F9),0)</f>
        <v>0</v>
      </c>
      <c r="G10" s="28" t="s">
        <v>257</v>
      </c>
      <c r="H10" s="26" t="s">
        <v>84</v>
      </c>
    </row>
    <row r="11" spans="2:8" ht="19.7" customHeight="1" x14ac:dyDescent="0.2">
      <c r="B11" s="35" t="s">
        <v>56</v>
      </c>
      <c r="C11" s="34" t="s">
        <v>257</v>
      </c>
      <c r="D11" s="27" t="s">
        <v>70</v>
      </c>
      <c r="E11" s="27" t="s">
        <v>230</v>
      </c>
      <c r="F11" s="28">
        <f>내역서!N70</f>
        <v>0</v>
      </c>
      <c r="G11" s="28" t="s">
        <v>257</v>
      </c>
      <c r="H11" s="26" t="s">
        <v>257</v>
      </c>
    </row>
    <row r="12" spans="2:8" ht="19.7" customHeight="1" x14ac:dyDescent="0.2">
      <c r="B12" s="35" t="s">
        <v>174</v>
      </c>
      <c r="C12" s="35" t="s">
        <v>257</v>
      </c>
      <c r="D12" s="27" t="s">
        <v>185</v>
      </c>
      <c r="E12" s="27" t="s">
        <v>121</v>
      </c>
      <c r="F12" s="29">
        <f>TRUNC(F10*0.0356,0)</f>
        <v>0</v>
      </c>
      <c r="G12" s="28" t="s">
        <v>234</v>
      </c>
      <c r="H12" s="26" t="s">
        <v>26</v>
      </c>
    </row>
    <row r="13" spans="2:8" ht="19.7" customHeight="1" x14ac:dyDescent="0.2">
      <c r="B13" s="35" t="s">
        <v>85</v>
      </c>
      <c r="C13" s="35" t="s">
        <v>257</v>
      </c>
      <c r="D13" s="27" t="s">
        <v>202</v>
      </c>
      <c r="E13" s="27" t="s">
        <v>232</v>
      </c>
      <c r="F13" s="29">
        <f>TRUNC(F10*0.0101,0)</f>
        <v>0</v>
      </c>
      <c r="G13" s="28" t="s">
        <v>179</v>
      </c>
      <c r="H13" s="26" t="s">
        <v>223</v>
      </c>
    </row>
    <row r="14" spans="2:8" ht="19.7" customHeight="1" x14ac:dyDescent="0.2">
      <c r="B14" s="35" t="s">
        <v>174</v>
      </c>
      <c r="C14" s="35" t="s">
        <v>53</v>
      </c>
      <c r="D14" s="27" t="s">
        <v>146</v>
      </c>
      <c r="E14" s="27" t="s">
        <v>116</v>
      </c>
      <c r="F14" s="29">
        <f>TRUNC(F8*0.03595,0)</f>
        <v>0</v>
      </c>
      <c r="G14" s="28" t="s">
        <v>69</v>
      </c>
      <c r="H14" s="26" t="s">
        <v>1</v>
      </c>
    </row>
    <row r="15" spans="2:8" ht="19.7" customHeight="1" x14ac:dyDescent="0.2">
      <c r="B15" s="35" t="s">
        <v>153</v>
      </c>
      <c r="C15" s="35" t="s">
        <v>257</v>
      </c>
      <c r="D15" s="27" t="s">
        <v>129</v>
      </c>
      <c r="E15" s="27" t="s">
        <v>31</v>
      </c>
      <c r="F15" s="29">
        <f>TRUNC(F8*0.0475,0)</f>
        <v>0</v>
      </c>
      <c r="G15" s="28" t="s">
        <v>77</v>
      </c>
      <c r="H15" s="26" t="s">
        <v>9</v>
      </c>
    </row>
    <row r="16" spans="2:8" ht="19.7" customHeight="1" x14ac:dyDescent="0.2">
      <c r="B16" s="35" t="s">
        <v>257</v>
      </c>
      <c r="C16" s="35" t="s">
        <v>257</v>
      </c>
      <c r="D16" s="27" t="s">
        <v>104</v>
      </c>
      <c r="E16" s="27" t="s">
        <v>133</v>
      </c>
      <c r="F16" s="29">
        <f>TRUNC(F14*0.1314,0)</f>
        <v>0</v>
      </c>
      <c r="G16" s="28" t="s">
        <v>23</v>
      </c>
      <c r="H16" s="26" t="s">
        <v>15</v>
      </c>
    </row>
    <row r="17" spans="2:12" ht="19.7" customHeight="1" x14ac:dyDescent="0.2">
      <c r="B17" s="35" t="s">
        <v>189</v>
      </c>
      <c r="C17" s="35" t="s">
        <v>257</v>
      </c>
      <c r="D17" s="27" t="s">
        <v>99</v>
      </c>
      <c r="E17" s="27" t="s">
        <v>48</v>
      </c>
      <c r="F17" s="29">
        <f>TRUNC(F8*0.023,0)</f>
        <v>0</v>
      </c>
      <c r="G17" s="28" t="s">
        <v>81</v>
      </c>
      <c r="H17" s="26" t="s">
        <v>76</v>
      </c>
    </row>
    <row r="18" spans="2:12" ht="19.7" customHeight="1" x14ac:dyDescent="0.2">
      <c r="B18" s="35" t="s">
        <v>257</v>
      </c>
      <c r="C18" s="35" t="s">
        <v>257</v>
      </c>
      <c r="D18" s="27" t="s">
        <v>125</v>
      </c>
      <c r="E18" s="27" t="s">
        <v>161</v>
      </c>
      <c r="F18" s="29">
        <f>TRUNC((F7+F8+F11)*0.0032,0)</f>
        <v>0</v>
      </c>
      <c r="G18" s="28" t="s">
        <v>148</v>
      </c>
      <c r="H18" s="26" t="s">
        <v>45</v>
      </c>
    </row>
    <row r="19" spans="2:12" ht="19.7" customHeight="1" x14ac:dyDescent="0.2">
      <c r="B19" s="35" t="s">
        <v>174</v>
      </c>
      <c r="C19" s="35" t="s">
        <v>257</v>
      </c>
      <c r="D19" s="27" t="s">
        <v>159</v>
      </c>
      <c r="E19" s="27" t="s">
        <v>10</v>
      </c>
      <c r="F19" s="29">
        <f>TRUNC((F7+F8)*0.0315*1.2,0)</f>
        <v>0</v>
      </c>
      <c r="G19" s="28" t="s">
        <v>233</v>
      </c>
      <c r="H19" s="26" t="s">
        <v>137</v>
      </c>
    </row>
    <row r="20" spans="2:12" ht="19.7" customHeight="1" x14ac:dyDescent="0.2">
      <c r="B20" s="35" t="s">
        <v>257</v>
      </c>
      <c r="C20" s="35" t="s">
        <v>257</v>
      </c>
      <c r="D20" s="27" t="s">
        <v>159</v>
      </c>
      <c r="E20" s="27" t="s">
        <v>257</v>
      </c>
      <c r="F20" s="29">
        <f>TRUNC(((F7+F8)+F36/1.1)*0.0315,0)</f>
        <v>0</v>
      </c>
      <c r="G20" s="28" t="s">
        <v>233</v>
      </c>
      <c r="H20" s="26" t="s">
        <v>195</v>
      </c>
    </row>
    <row r="21" spans="2:12" ht="19.7" customHeight="1" x14ac:dyDescent="0.2">
      <c r="B21" s="35" t="s">
        <v>257</v>
      </c>
      <c r="C21" s="35" t="s">
        <v>257</v>
      </c>
      <c r="D21" s="27" t="s">
        <v>254</v>
      </c>
      <c r="E21" s="27" t="s">
        <v>144</v>
      </c>
      <c r="F21" s="28">
        <f>내역서!H62</f>
        <v>0</v>
      </c>
      <c r="G21" s="28" t="s">
        <v>257</v>
      </c>
      <c r="H21" s="26" t="s">
        <v>257</v>
      </c>
      <c r="L21">
        <f>내역서!H62</f>
        <v>0</v>
      </c>
    </row>
    <row r="22" spans="2:12" ht="19.7" customHeight="1" x14ac:dyDescent="0.2">
      <c r="B22" s="35" t="s">
        <v>257</v>
      </c>
      <c r="C22" s="35" t="s">
        <v>257</v>
      </c>
      <c r="D22" s="27" t="s">
        <v>126</v>
      </c>
      <c r="E22" s="27" t="s">
        <v>41</v>
      </c>
      <c r="F22" s="29">
        <f>TRUNC((F7+F8+F11)*0.009,0)</f>
        <v>0</v>
      </c>
      <c r="G22" s="28" t="s">
        <v>83</v>
      </c>
      <c r="H22" s="26" t="s">
        <v>145</v>
      </c>
    </row>
    <row r="23" spans="2:12" ht="19.7" customHeight="1" x14ac:dyDescent="0.2">
      <c r="B23" s="35" t="s">
        <v>257</v>
      </c>
      <c r="C23" s="35" t="s">
        <v>258</v>
      </c>
      <c r="D23" s="27" t="s">
        <v>101</v>
      </c>
      <c r="E23" s="27" t="s">
        <v>180</v>
      </c>
      <c r="F23" s="29">
        <f>TRUNC((F7+F10)*0.055,0)</f>
        <v>0</v>
      </c>
      <c r="G23" s="28" t="s">
        <v>103</v>
      </c>
      <c r="H23" s="26" t="s">
        <v>37</v>
      </c>
    </row>
    <row r="24" spans="2:12" ht="19.7" customHeight="1" x14ac:dyDescent="0.2">
      <c r="B24" s="35" t="s">
        <v>257</v>
      </c>
      <c r="C24" s="35" t="s">
        <v>257</v>
      </c>
      <c r="D24" s="27" t="s">
        <v>201</v>
      </c>
      <c r="E24" s="27" t="s">
        <v>42</v>
      </c>
      <c r="F24" s="28">
        <f>내역서!H101</f>
        <v>0</v>
      </c>
      <c r="G24" s="28" t="s">
        <v>257</v>
      </c>
      <c r="H24" s="26" t="s">
        <v>257</v>
      </c>
      <c r="L24">
        <f>내역서!H101</f>
        <v>0</v>
      </c>
    </row>
    <row r="25" spans="2:12" ht="19.7" customHeight="1" x14ac:dyDescent="0.2">
      <c r="B25" s="35" t="s">
        <v>257</v>
      </c>
      <c r="C25" s="35" t="s">
        <v>257</v>
      </c>
      <c r="D25" s="27" t="s">
        <v>33</v>
      </c>
      <c r="E25" s="27" t="s">
        <v>176</v>
      </c>
      <c r="F25" s="28">
        <f>내역서!H96</f>
        <v>0</v>
      </c>
      <c r="G25" s="28" t="s">
        <v>257</v>
      </c>
      <c r="H25" s="26" t="s">
        <v>257</v>
      </c>
      <c r="L25">
        <f>내역서!H96</f>
        <v>0</v>
      </c>
    </row>
    <row r="26" spans="2:12" ht="19.7" customHeight="1" x14ac:dyDescent="0.2">
      <c r="B26" s="35" t="s">
        <v>257</v>
      </c>
      <c r="C26" s="35" t="s">
        <v>257</v>
      </c>
      <c r="D26" s="27" t="s">
        <v>246</v>
      </c>
      <c r="E26" s="27" t="s">
        <v>218</v>
      </c>
      <c r="F26" s="29">
        <f>TRUNC(F10*0.00006,0)</f>
        <v>0</v>
      </c>
      <c r="G26" s="28" t="s">
        <v>149</v>
      </c>
      <c r="H26" s="26" t="s">
        <v>216</v>
      </c>
    </row>
    <row r="27" spans="2:12" ht="19.7" customHeight="1" x14ac:dyDescent="0.2">
      <c r="B27" s="35" t="s">
        <v>257</v>
      </c>
      <c r="C27" s="35" t="s">
        <v>257</v>
      </c>
      <c r="D27" s="27" t="s">
        <v>24</v>
      </c>
      <c r="E27" s="27" t="s">
        <v>75</v>
      </c>
      <c r="F27" s="29">
        <f>TRUNC(F10*0.0009,0)</f>
        <v>0</v>
      </c>
      <c r="G27" s="28" t="s">
        <v>5</v>
      </c>
      <c r="H27" s="26" t="s">
        <v>72</v>
      </c>
    </row>
    <row r="28" spans="2:12" ht="19.7" customHeight="1" x14ac:dyDescent="0.2">
      <c r="B28" s="35" t="s">
        <v>257</v>
      </c>
      <c r="C28" s="35" t="s">
        <v>257</v>
      </c>
      <c r="D28" s="27" t="s">
        <v>209</v>
      </c>
      <c r="E28" s="27" t="s">
        <v>237</v>
      </c>
      <c r="F28" s="29"/>
      <c r="G28" s="28" t="s">
        <v>257</v>
      </c>
      <c r="H28" s="26" t="s">
        <v>257</v>
      </c>
    </row>
    <row r="29" spans="2:12" ht="19.7" customHeight="1" x14ac:dyDescent="0.2">
      <c r="B29" s="36" t="s">
        <v>257</v>
      </c>
      <c r="C29" s="36" t="s">
        <v>257</v>
      </c>
      <c r="D29" s="27" t="s">
        <v>160</v>
      </c>
      <c r="E29" s="27" t="s">
        <v>88</v>
      </c>
      <c r="F29" s="29">
        <f>TRUNC((F11+F12+F13+F14+F15+F16+F17+F18+F19+F21+F22+F23+F24+F25+F26+F27+F28),0)</f>
        <v>0</v>
      </c>
      <c r="G29" s="28" t="s">
        <v>257</v>
      </c>
      <c r="H29" s="26" t="s">
        <v>8</v>
      </c>
    </row>
    <row r="30" spans="2:12" ht="19.7" customHeight="1" x14ac:dyDescent="0.2">
      <c r="B30" s="37" t="s">
        <v>257</v>
      </c>
      <c r="C30" s="38" t="s">
        <v>257</v>
      </c>
      <c r="D30" s="27" t="s">
        <v>158</v>
      </c>
      <c r="E30" s="27" t="s">
        <v>247</v>
      </c>
      <c r="F30" s="29">
        <f>TRUNC((F7+F10+F29),0)</f>
        <v>0</v>
      </c>
      <c r="G30" s="28" t="s">
        <v>257</v>
      </c>
      <c r="H30" s="26" t="s">
        <v>51</v>
      </c>
    </row>
    <row r="31" spans="2:12" ht="19.7" customHeight="1" x14ac:dyDescent="0.2">
      <c r="B31" s="39" t="s">
        <v>257</v>
      </c>
      <c r="C31" s="23" t="s">
        <v>257</v>
      </c>
      <c r="D31" s="27" t="s">
        <v>142</v>
      </c>
      <c r="E31" s="27" t="s">
        <v>107</v>
      </c>
      <c r="F31" s="29">
        <f>TRUNC(F30*0.08,0)</f>
        <v>0</v>
      </c>
      <c r="G31" s="28" t="s">
        <v>178</v>
      </c>
      <c r="H31" s="26" t="s">
        <v>215</v>
      </c>
    </row>
    <row r="32" spans="2:12" ht="19.7" customHeight="1" x14ac:dyDescent="0.2">
      <c r="B32" s="39" t="s">
        <v>257</v>
      </c>
      <c r="C32" s="23" t="s">
        <v>257</v>
      </c>
      <c r="D32" s="27" t="s">
        <v>22</v>
      </c>
      <c r="E32" s="27" t="s">
        <v>208</v>
      </c>
      <c r="F32" s="29">
        <f>TRUNC((F10+F29+F31-F24)*0.15,0)-807</f>
        <v>-807</v>
      </c>
      <c r="G32" s="28" t="s">
        <v>177</v>
      </c>
      <c r="H32" s="26" t="s">
        <v>67</v>
      </c>
    </row>
    <row r="33" spans="2:13" ht="19.7" customHeight="1" x14ac:dyDescent="0.2">
      <c r="B33" s="39" t="s">
        <v>257</v>
      </c>
      <c r="C33" s="23" t="s">
        <v>257</v>
      </c>
      <c r="D33" s="27" t="s">
        <v>135</v>
      </c>
      <c r="E33" s="27" t="s">
        <v>62</v>
      </c>
      <c r="F33" s="29">
        <f>TRUNC((F30+F31+F32),0)</f>
        <v>-807</v>
      </c>
      <c r="G33" s="28" t="s">
        <v>257</v>
      </c>
      <c r="H33" s="26" t="s">
        <v>143</v>
      </c>
    </row>
    <row r="34" spans="2:13" ht="19.7" customHeight="1" x14ac:dyDescent="0.2">
      <c r="B34" s="39" t="s">
        <v>257</v>
      </c>
      <c r="C34" s="23" t="s">
        <v>257</v>
      </c>
      <c r="D34" s="27" t="s">
        <v>49</v>
      </c>
      <c r="E34" s="27" t="s">
        <v>200</v>
      </c>
      <c r="F34" s="29">
        <f>IF(L52&lt;&gt; "0.9",TRUNC(F33*0.1,0),TRUNC(F33*0.1,0)+1)</f>
        <v>-80</v>
      </c>
      <c r="G34" s="28" t="s">
        <v>252</v>
      </c>
      <c r="H34" s="26" t="s">
        <v>128</v>
      </c>
    </row>
    <row r="35" spans="2:13" ht="19.7" customHeight="1" x14ac:dyDescent="0.2">
      <c r="B35" s="39" t="s">
        <v>257</v>
      </c>
      <c r="C35" s="23" t="s">
        <v>257</v>
      </c>
      <c r="D35" s="27" t="s">
        <v>199</v>
      </c>
      <c r="E35" s="27" t="s">
        <v>66</v>
      </c>
      <c r="F35" s="29">
        <f>TRUNC((F33+F34),0)</f>
        <v>-887</v>
      </c>
      <c r="G35" s="28" t="s">
        <v>257</v>
      </c>
      <c r="H35" s="26" t="s">
        <v>18</v>
      </c>
    </row>
    <row r="36" spans="2:13" ht="19.7" customHeight="1" x14ac:dyDescent="0.2">
      <c r="B36" s="39" t="s">
        <v>257</v>
      </c>
      <c r="C36" s="23" t="s">
        <v>257</v>
      </c>
      <c r="D36" s="27" t="s">
        <v>113</v>
      </c>
      <c r="E36" s="27" t="s">
        <v>248</v>
      </c>
      <c r="F36" s="28">
        <f>내역서!H105</f>
        <v>0</v>
      </c>
      <c r="G36" s="28" t="s">
        <v>257</v>
      </c>
      <c r="H36" s="26" t="s">
        <v>257</v>
      </c>
      <c r="L36">
        <f>내역서!H105</f>
        <v>0</v>
      </c>
      <c r="M36">
        <f>내역서!H109</f>
        <v>0</v>
      </c>
    </row>
    <row r="37" spans="2:13" ht="22.35" customHeight="1" x14ac:dyDescent="0.2">
      <c r="B37" s="24" t="s">
        <v>257</v>
      </c>
      <c r="C37" s="21" t="s">
        <v>257</v>
      </c>
      <c r="D37" s="27" t="s">
        <v>61</v>
      </c>
      <c r="E37" s="27" t="s">
        <v>102</v>
      </c>
      <c r="F37" s="29">
        <f>TRUNC((F35+F36),0)</f>
        <v>-887</v>
      </c>
      <c r="G37" s="28" t="s">
        <v>257</v>
      </c>
      <c r="H37" s="26" t="s">
        <v>25</v>
      </c>
    </row>
    <row r="38" spans="2:13" ht="22.35" customHeight="1" x14ac:dyDescent="0.2">
      <c r="B38" s="40"/>
      <c r="C38" s="41"/>
      <c r="D38" s="42"/>
      <c r="E38" s="42"/>
      <c r="F38" s="41"/>
      <c r="G38" s="41"/>
      <c r="H38" s="41"/>
      <c r="I38" s="43"/>
    </row>
    <row r="39" spans="2:13" ht="22.35" customHeight="1" x14ac:dyDescent="0.2">
      <c r="B39" s="20"/>
      <c r="C39" s="13"/>
      <c r="D39" s="44"/>
      <c r="E39" s="44"/>
      <c r="F39" s="13"/>
      <c r="G39" s="13"/>
      <c r="H39" s="13"/>
      <c r="I39" s="43"/>
    </row>
    <row r="40" spans="2:13" ht="22.35" customHeight="1" x14ac:dyDescent="0.2"/>
    <row r="52" spans="12:12" x14ac:dyDescent="0.2">
      <c r="L52" t="str">
        <f>RIGHT(F33*0.1,3)</f>
        <v>0.7</v>
      </c>
    </row>
  </sheetData>
  <mergeCells count="2">
    <mergeCell ref="B3:D3"/>
    <mergeCell ref="B1:H2"/>
  </mergeCells>
  <phoneticPr fontId="8" type="noConversion"/>
  <pageMargins left="0.78740157480314965" right="7.874015748031496E-2" top="0.94488188976377963" bottom="0.59055118110236215" header="0.5" footer="0.5"/>
  <pageSetup paperSize="9" scale="95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K91"/>
  <sheetViews>
    <sheetView view="pageBreakPreview" zoomScale="115" zoomScaleNormal="100" zoomScaleSheetLayoutView="115" workbookViewId="0">
      <pane ySplit="3" topLeftCell="A4" activePane="bottomLeft" state="frozen"/>
      <selection activeCell="AM28" sqref="AM28"/>
      <selection pane="bottomLeft" activeCell="G60" sqref="G60"/>
    </sheetView>
  </sheetViews>
  <sheetFormatPr defaultRowHeight="12.75" x14ac:dyDescent="0.2"/>
  <cols>
    <col min="1" max="1" width="0.7109375" customWidth="1"/>
    <col min="2" max="2" width="7.7109375" customWidth="1"/>
    <col min="3" max="3" width="23.28515625" customWidth="1"/>
    <col min="4" max="4" width="21.42578125" customWidth="1"/>
    <col min="5" max="5" width="13.5703125" customWidth="1"/>
    <col min="6" max="6" width="7.7109375" customWidth="1"/>
    <col min="7" max="7" width="18.42578125" customWidth="1"/>
    <col min="8" max="8" width="15.5703125" customWidth="1"/>
    <col min="9" max="9" width="16.140625" customWidth="1"/>
    <col min="10" max="10" width="16.28515625" customWidth="1"/>
    <col min="11" max="11" width="13.5703125" customWidth="1"/>
    <col min="12" max="12" width="7.7109375" customWidth="1"/>
  </cols>
  <sheetData>
    <row r="1" spans="2:11" ht="24.95" customHeight="1" x14ac:dyDescent="0.2">
      <c r="B1" s="54" t="s">
        <v>194</v>
      </c>
      <c r="C1" s="54"/>
      <c r="D1" s="54"/>
      <c r="E1" s="54"/>
      <c r="F1" s="54"/>
      <c r="G1" s="54"/>
      <c r="H1" s="54"/>
      <c r="I1" s="54"/>
      <c r="J1" s="54"/>
      <c r="K1" s="54"/>
    </row>
    <row r="2" spans="2:11" ht="9.9499999999999993" customHeight="1" x14ac:dyDescent="0.2">
      <c r="B2" s="55"/>
      <c r="C2" s="55"/>
      <c r="D2" s="55"/>
      <c r="E2" s="55"/>
      <c r="F2" s="55"/>
      <c r="G2" s="55"/>
      <c r="H2" s="55"/>
      <c r="I2" s="55"/>
      <c r="J2" s="55"/>
      <c r="K2" s="55"/>
    </row>
    <row r="3" spans="2:11" ht="33.6" customHeight="1" x14ac:dyDescent="0.2">
      <c r="B3" s="25" t="s">
        <v>253</v>
      </c>
      <c r="C3" s="25" t="s">
        <v>162</v>
      </c>
      <c r="D3" s="25" t="s">
        <v>191</v>
      </c>
      <c r="E3" s="25" t="s">
        <v>7</v>
      </c>
      <c r="F3" s="25" t="s">
        <v>94</v>
      </c>
      <c r="G3" s="25" t="s">
        <v>245</v>
      </c>
      <c r="H3" s="25" t="s">
        <v>155</v>
      </c>
      <c r="I3" s="25" t="s">
        <v>211</v>
      </c>
      <c r="J3" s="25" t="s">
        <v>17</v>
      </c>
      <c r="K3" s="25" t="s">
        <v>57</v>
      </c>
    </row>
    <row r="4" spans="2:11" ht="22.35" customHeight="1" x14ac:dyDescent="0.2">
      <c r="B4" s="26" t="s">
        <v>59</v>
      </c>
      <c r="C4" s="26" t="s">
        <v>78</v>
      </c>
      <c r="D4" s="26" t="s">
        <v>257</v>
      </c>
      <c r="E4" s="29"/>
      <c r="F4" s="27" t="s">
        <v>257</v>
      </c>
      <c r="G4" s="28"/>
      <c r="H4" s="28"/>
      <c r="I4" s="28"/>
      <c r="J4" s="28"/>
      <c r="K4" s="26"/>
    </row>
    <row r="5" spans="2:11" ht="22.35" customHeight="1" x14ac:dyDescent="0.2">
      <c r="B5" s="26" t="s">
        <v>120</v>
      </c>
      <c r="C5" s="26" t="s">
        <v>86</v>
      </c>
      <c r="D5" s="26" t="s">
        <v>257</v>
      </c>
      <c r="E5" s="29"/>
      <c r="F5" s="27" t="s">
        <v>257</v>
      </c>
      <c r="G5" s="28"/>
      <c r="H5" s="28"/>
      <c r="I5" s="28"/>
      <c r="J5" s="28"/>
      <c r="K5" s="26"/>
    </row>
    <row r="6" spans="2:11" ht="22.35" hidden="1" customHeight="1" x14ac:dyDescent="0.2">
      <c r="B6" s="26" t="s">
        <v>92</v>
      </c>
      <c r="C6" s="26" t="s">
        <v>172</v>
      </c>
      <c r="D6" s="26" t="s">
        <v>257</v>
      </c>
      <c r="E6" s="29"/>
      <c r="F6" s="27" t="s">
        <v>257</v>
      </c>
      <c r="G6" s="28"/>
      <c r="H6" s="28"/>
      <c r="I6" s="28"/>
      <c r="J6" s="28"/>
      <c r="K6" s="26"/>
    </row>
    <row r="7" spans="2:11" ht="22.35" hidden="1" customHeight="1" x14ac:dyDescent="0.2">
      <c r="B7" s="26" t="s">
        <v>193</v>
      </c>
      <c r="C7" s="26" t="s">
        <v>34</v>
      </c>
      <c r="D7" s="26" t="s">
        <v>257</v>
      </c>
      <c r="E7" s="29"/>
      <c r="F7" s="27" t="s">
        <v>257</v>
      </c>
      <c r="G7" s="28"/>
      <c r="H7" s="28"/>
      <c r="I7" s="28"/>
      <c r="J7" s="28"/>
      <c r="K7" s="26"/>
    </row>
    <row r="8" spans="2:11" ht="22.35" hidden="1" customHeight="1" x14ac:dyDescent="0.2">
      <c r="B8" s="26" t="s">
        <v>130</v>
      </c>
      <c r="C8" s="26" t="s">
        <v>192</v>
      </c>
      <c r="D8" s="26" t="s">
        <v>257</v>
      </c>
      <c r="E8" s="29"/>
      <c r="F8" s="27" t="s">
        <v>257</v>
      </c>
      <c r="G8" s="28"/>
      <c r="H8" s="28"/>
      <c r="I8" s="28"/>
      <c r="J8" s="28"/>
      <c r="K8" s="26"/>
    </row>
    <row r="9" spans="2:11" ht="22.35" hidden="1" customHeight="1" x14ac:dyDescent="0.2">
      <c r="B9" s="26" t="s">
        <v>130</v>
      </c>
      <c r="C9" s="26" t="s">
        <v>152</v>
      </c>
      <c r="D9" s="26" t="s">
        <v>257</v>
      </c>
      <c r="E9" s="29"/>
      <c r="F9" s="27" t="s">
        <v>257</v>
      </c>
      <c r="G9" s="28"/>
      <c r="H9" s="28"/>
      <c r="I9" s="28"/>
      <c r="J9" s="28"/>
      <c r="K9" s="26"/>
    </row>
    <row r="10" spans="2:11" ht="22.35" hidden="1" customHeight="1" x14ac:dyDescent="0.2">
      <c r="B10" s="26" t="s">
        <v>147</v>
      </c>
      <c r="C10" s="26" t="s">
        <v>80</v>
      </c>
      <c r="D10" s="26" t="s">
        <v>257</v>
      </c>
      <c r="E10" s="29"/>
      <c r="F10" s="27" t="s">
        <v>257</v>
      </c>
      <c r="G10" s="28"/>
      <c r="H10" s="28"/>
      <c r="I10" s="28"/>
      <c r="J10" s="28"/>
      <c r="K10" s="26"/>
    </row>
    <row r="11" spans="2:11" ht="22.35" hidden="1" customHeight="1" x14ac:dyDescent="0.2">
      <c r="B11" s="26" t="s">
        <v>227</v>
      </c>
      <c r="C11" s="26" t="s">
        <v>196</v>
      </c>
      <c r="D11" s="26" t="s">
        <v>257</v>
      </c>
      <c r="E11" s="29"/>
      <c r="F11" s="27" t="s">
        <v>257</v>
      </c>
      <c r="G11" s="28"/>
      <c r="H11" s="28"/>
      <c r="I11" s="28"/>
      <c r="J11" s="28"/>
      <c r="K11" s="26"/>
    </row>
    <row r="12" spans="2:11" ht="22.35" hidden="1" customHeight="1" x14ac:dyDescent="0.2">
      <c r="B12" s="26" t="s">
        <v>109</v>
      </c>
      <c r="C12" s="26" t="s">
        <v>16</v>
      </c>
      <c r="D12" s="26" t="s">
        <v>257</v>
      </c>
      <c r="E12" s="29"/>
      <c r="F12" s="27" t="s">
        <v>257</v>
      </c>
      <c r="G12" s="28"/>
      <c r="H12" s="28"/>
      <c r="I12" s="28"/>
      <c r="J12" s="28"/>
      <c r="K12" s="26"/>
    </row>
    <row r="13" spans="2:11" ht="22.35" hidden="1" customHeight="1" x14ac:dyDescent="0.2">
      <c r="B13" s="26" t="s">
        <v>193</v>
      </c>
      <c r="C13" s="26" t="s">
        <v>34</v>
      </c>
      <c r="D13" s="26" t="s">
        <v>257</v>
      </c>
      <c r="E13" s="29"/>
      <c r="F13" s="27" t="s">
        <v>257</v>
      </c>
      <c r="G13" s="28"/>
      <c r="H13" s="28"/>
      <c r="I13" s="28"/>
      <c r="J13" s="28"/>
      <c r="K13" s="26"/>
    </row>
    <row r="14" spans="2:11" ht="22.35" hidden="1" customHeight="1" x14ac:dyDescent="0.2">
      <c r="B14" s="26" t="s">
        <v>147</v>
      </c>
      <c r="C14" s="26" t="s">
        <v>80</v>
      </c>
      <c r="D14" s="26" t="s">
        <v>257</v>
      </c>
      <c r="E14" s="29"/>
      <c r="F14" s="27" t="s">
        <v>257</v>
      </c>
      <c r="G14" s="29"/>
      <c r="H14" s="28"/>
      <c r="I14" s="28"/>
      <c r="J14" s="28"/>
      <c r="K14" s="26"/>
    </row>
    <row r="15" spans="2:11" ht="22.35" hidden="1" customHeight="1" x14ac:dyDescent="0.2">
      <c r="B15" s="26" t="s">
        <v>204</v>
      </c>
      <c r="C15" s="26" t="s">
        <v>173</v>
      </c>
      <c r="D15" s="26" t="s">
        <v>257</v>
      </c>
      <c r="E15" s="29"/>
      <c r="F15" s="27" t="s">
        <v>257</v>
      </c>
      <c r="G15" s="28"/>
      <c r="H15" s="28"/>
      <c r="I15" s="28"/>
      <c r="J15" s="28"/>
      <c r="K15" s="26"/>
    </row>
    <row r="16" spans="2:11" ht="22.35" hidden="1" customHeight="1" x14ac:dyDescent="0.2">
      <c r="B16" s="26" t="s">
        <v>193</v>
      </c>
      <c r="C16" s="26" t="s">
        <v>34</v>
      </c>
      <c r="D16" s="26" t="s">
        <v>257</v>
      </c>
      <c r="E16" s="29"/>
      <c r="F16" s="27" t="s">
        <v>257</v>
      </c>
      <c r="G16" s="28"/>
      <c r="H16" s="28"/>
      <c r="I16" s="28"/>
      <c r="J16" s="28"/>
      <c r="K16" s="26"/>
    </row>
    <row r="17" spans="2:11" ht="22.35" hidden="1" customHeight="1" x14ac:dyDescent="0.2">
      <c r="B17" s="26" t="s">
        <v>130</v>
      </c>
      <c r="C17" s="26" t="s">
        <v>207</v>
      </c>
      <c r="D17" s="26" t="s">
        <v>257</v>
      </c>
      <c r="E17" s="29"/>
      <c r="F17" s="27" t="s">
        <v>257</v>
      </c>
      <c r="G17" s="28"/>
      <c r="H17" s="28"/>
      <c r="I17" s="28"/>
      <c r="J17" s="28"/>
      <c r="K17" s="26"/>
    </row>
    <row r="18" spans="2:11" ht="22.35" hidden="1" customHeight="1" x14ac:dyDescent="0.2">
      <c r="B18" s="26" t="s">
        <v>130</v>
      </c>
      <c r="C18" s="26" t="s">
        <v>73</v>
      </c>
      <c r="D18" s="26" t="s">
        <v>257</v>
      </c>
      <c r="E18" s="29"/>
      <c r="F18" s="27" t="s">
        <v>257</v>
      </c>
      <c r="G18" s="28"/>
      <c r="H18" s="28"/>
      <c r="I18" s="28"/>
      <c r="J18" s="28"/>
      <c r="K18" s="26"/>
    </row>
    <row r="19" spans="2:11" ht="22.35" hidden="1" customHeight="1" x14ac:dyDescent="0.2">
      <c r="B19" s="26" t="s">
        <v>130</v>
      </c>
      <c r="C19" s="26" t="s">
        <v>52</v>
      </c>
      <c r="D19" s="26" t="s">
        <v>257</v>
      </c>
      <c r="E19" s="29"/>
      <c r="F19" s="27" t="s">
        <v>257</v>
      </c>
      <c r="G19" s="28"/>
      <c r="H19" s="28"/>
      <c r="I19" s="28"/>
      <c r="J19" s="28"/>
      <c r="K19" s="26"/>
    </row>
    <row r="20" spans="2:11" ht="22.35" hidden="1" customHeight="1" x14ac:dyDescent="0.2">
      <c r="B20" s="26" t="s">
        <v>147</v>
      </c>
      <c r="C20" s="26" t="s">
        <v>80</v>
      </c>
      <c r="D20" s="26" t="s">
        <v>257</v>
      </c>
      <c r="E20" s="29"/>
      <c r="F20" s="27" t="s">
        <v>257</v>
      </c>
      <c r="G20" s="28"/>
      <c r="H20" s="28"/>
      <c r="I20" s="28"/>
      <c r="J20" s="28"/>
      <c r="K20" s="26"/>
    </row>
    <row r="21" spans="2:11" ht="22.35" hidden="1" customHeight="1" x14ac:dyDescent="0.2">
      <c r="B21" s="26" t="s">
        <v>65</v>
      </c>
      <c r="C21" s="26" t="s">
        <v>64</v>
      </c>
      <c r="D21" s="26" t="s">
        <v>257</v>
      </c>
      <c r="E21" s="29"/>
      <c r="F21" s="27" t="s">
        <v>257</v>
      </c>
      <c r="G21" s="29"/>
      <c r="H21" s="28"/>
      <c r="I21" s="28"/>
      <c r="J21" s="28"/>
      <c r="K21" s="26"/>
    </row>
    <row r="22" spans="2:11" ht="22.35" hidden="1" customHeight="1" x14ac:dyDescent="0.2">
      <c r="B22" s="26" t="s">
        <v>181</v>
      </c>
      <c r="C22" s="26" t="s">
        <v>63</v>
      </c>
      <c r="D22" s="26" t="s">
        <v>257</v>
      </c>
      <c r="E22" s="29"/>
      <c r="F22" s="27" t="s">
        <v>257</v>
      </c>
      <c r="G22" s="28"/>
      <c r="H22" s="28"/>
      <c r="I22" s="28"/>
      <c r="J22" s="28"/>
      <c r="K22" s="26"/>
    </row>
    <row r="23" spans="2:11" ht="22.35" hidden="1" customHeight="1" x14ac:dyDescent="0.2">
      <c r="B23" s="26" t="s">
        <v>257</v>
      </c>
      <c r="C23" s="26" t="s">
        <v>255</v>
      </c>
      <c r="D23" s="26" t="s">
        <v>257</v>
      </c>
      <c r="E23" s="29"/>
      <c r="F23" s="27" t="s">
        <v>257</v>
      </c>
      <c r="G23" s="28"/>
      <c r="H23" s="28"/>
      <c r="I23" s="28"/>
      <c r="J23" s="28"/>
      <c r="K23" s="26"/>
    </row>
    <row r="24" spans="2:11" ht="22.35" hidden="1" customHeight="1" x14ac:dyDescent="0.2">
      <c r="B24" s="26" t="s">
        <v>257</v>
      </c>
      <c r="C24" s="26" t="s">
        <v>210</v>
      </c>
      <c r="D24" s="26" t="s">
        <v>257</v>
      </c>
      <c r="E24" s="45">
        <v>19.100000000000001</v>
      </c>
      <c r="F24" s="27" t="s">
        <v>50</v>
      </c>
      <c r="G24" s="28"/>
      <c r="H24" s="29"/>
      <c r="I24" s="29"/>
      <c r="J24" s="29"/>
      <c r="K24" s="26"/>
    </row>
    <row r="25" spans="2:11" ht="22.35" hidden="1" customHeight="1" x14ac:dyDescent="0.2">
      <c r="B25" s="26" t="s">
        <v>257</v>
      </c>
      <c r="C25" s="26" t="s">
        <v>112</v>
      </c>
      <c r="D25" s="26" t="s">
        <v>257</v>
      </c>
      <c r="E25" s="45">
        <v>3.56</v>
      </c>
      <c r="F25" s="27" t="s">
        <v>50</v>
      </c>
      <c r="G25" s="28"/>
      <c r="H25" s="29"/>
      <c r="I25" s="29"/>
      <c r="J25" s="29"/>
      <c r="K25" s="26"/>
    </row>
    <row r="26" spans="2:11" ht="22.35" hidden="1" customHeight="1" x14ac:dyDescent="0.2">
      <c r="B26" s="26" t="s">
        <v>257</v>
      </c>
      <c r="C26" s="26" t="s">
        <v>93</v>
      </c>
      <c r="D26" s="26" t="s">
        <v>257</v>
      </c>
      <c r="E26" s="45">
        <v>1.01</v>
      </c>
      <c r="F26" s="27" t="s">
        <v>50</v>
      </c>
      <c r="G26" s="28"/>
      <c r="H26" s="29"/>
      <c r="I26" s="29"/>
      <c r="J26" s="29"/>
      <c r="K26" s="26"/>
    </row>
    <row r="27" spans="2:11" ht="22.35" hidden="1" customHeight="1" x14ac:dyDescent="0.2">
      <c r="B27" s="26" t="s">
        <v>257</v>
      </c>
      <c r="C27" s="26" t="s">
        <v>141</v>
      </c>
      <c r="D27" s="26" t="s">
        <v>257</v>
      </c>
      <c r="E27" s="45">
        <v>3.5950000000000002</v>
      </c>
      <c r="F27" s="27" t="s">
        <v>50</v>
      </c>
      <c r="G27" s="28"/>
      <c r="H27" s="29"/>
      <c r="I27" s="29"/>
      <c r="J27" s="29"/>
      <c r="K27" s="26"/>
    </row>
    <row r="28" spans="2:11" ht="22.35" hidden="1" customHeight="1" x14ac:dyDescent="0.2">
      <c r="B28" s="26" t="s">
        <v>257</v>
      </c>
      <c r="C28" s="26" t="s">
        <v>212</v>
      </c>
      <c r="D28" s="26" t="s">
        <v>257</v>
      </c>
      <c r="E28" s="45">
        <v>4.75</v>
      </c>
      <c r="F28" s="27" t="s">
        <v>50</v>
      </c>
      <c r="G28" s="28"/>
      <c r="H28" s="29"/>
      <c r="I28" s="29"/>
      <c r="J28" s="29"/>
      <c r="K28" s="26"/>
    </row>
    <row r="29" spans="2:11" ht="22.35" hidden="1" customHeight="1" x14ac:dyDescent="0.2">
      <c r="B29" s="26" t="s">
        <v>257</v>
      </c>
      <c r="C29" s="26" t="s">
        <v>235</v>
      </c>
      <c r="D29" s="26" t="s">
        <v>257</v>
      </c>
      <c r="E29" s="45">
        <v>13.14</v>
      </c>
      <c r="F29" s="27" t="s">
        <v>50</v>
      </c>
      <c r="G29" s="28"/>
      <c r="H29" s="29"/>
      <c r="I29" s="29"/>
      <c r="J29" s="29"/>
      <c r="K29" s="26"/>
    </row>
    <row r="30" spans="2:11" ht="22.35" hidden="1" customHeight="1" x14ac:dyDescent="0.2">
      <c r="B30" s="26" t="s">
        <v>257</v>
      </c>
      <c r="C30" s="26" t="s">
        <v>47</v>
      </c>
      <c r="D30" s="26" t="s">
        <v>257</v>
      </c>
      <c r="E30" s="45">
        <v>2.2999999999999998</v>
      </c>
      <c r="F30" s="27" t="s">
        <v>50</v>
      </c>
      <c r="G30" s="28"/>
      <c r="H30" s="29"/>
      <c r="I30" s="29"/>
      <c r="J30" s="29"/>
      <c r="K30" s="26"/>
    </row>
    <row r="31" spans="2:11" ht="22.35" hidden="1" customHeight="1" x14ac:dyDescent="0.2">
      <c r="B31" s="26" t="s">
        <v>257</v>
      </c>
      <c r="C31" s="26" t="s">
        <v>125</v>
      </c>
      <c r="D31" s="26" t="s">
        <v>257</v>
      </c>
      <c r="E31" s="45">
        <v>0.32</v>
      </c>
      <c r="F31" s="27" t="s">
        <v>50</v>
      </c>
      <c r="G31" s="28"/>
      <c r="H31" s="29"/>
      <c r="I31" s="29"/>
      <c r="J31" s="29"/>
      <c r="K31" s="26"/>
    </row>
    <row r="32" spans="2:11" ht="22.35" hidden="1" customHeight="1" x14ac:dyDescent="0.2">
      <c r="B32" s="26" t="s">
        <v>257</v>
      </c>
      <c r="C32" s="26" t="s">
        <v>226</v>
      </c>
      <c r="D32" s="26" t="s">
        <v>257</v>
      </c>
      <c r="E32" s="45">
        <v>3.15</v>
      </c>
      <c r="F32" s="27" t="s">
        <v>50</v>
      </c>
      <c r="G32" s="28"/>
      <c r="H32" s="29"/>
      <c r="I32" s="29"/>
      <c r="J32" s="29"/>
      <c r="K32" s="26"/>
    </row>
    <row r="33" spans="2:11" ht="22.35" hidden="1" customHeight="1" x14ac:dyDescent="0.2">
      <c r="B33" s="26" t="s">
        <v>257</v>
      </c>
      <c r="C33" s="26" t="s">
        <v>63</v>
      </c>
      <c r="D33" s="26" t="s">
        <v>257</v>
      </c>
      <c r="E33" s="29"/>
      <c r="F33" s="27" t="s">
        <v>257</v>
      </c>
      <c r="G33" s="28"/>
      <c r="H33" s="29"/>
      <c r="I33" s="29"/>
      <c r="J33" s="29"/>
      <c r="K33" s="26"/>
    </row>
    <row r="34" spans="2:11" ht="22.35" hidden="1" customHeight="1" x14ac:dyDescent="0.2">
      <c r="B34" s="26" t="s">
        <v>257</v>
      </c>
      <c r="C34" s="26" t="s">
        <v>206</v>
      </c>
      <c r="D34" s="26" t="s">
        <v>257</v>
      </c>
      <c r="E34" s="45">
        <v>0.9</v>
      </c>
      <c r="F34" s="27" t="s">
        <v>50</v>
      </c>
      <c r="G34" s="28"/>
      <c r="H34" s="29"/>
      <c r="I34" s="29"/>
      <c r="J34" s="29"/>
      <c r="K34" s="26"/>
    </row>
    <row r="35" spans="2:11" ht="22.35" hidden="1" customHeight="1" x14ac:dyDescent="0.2">
      <c r="B35" s="26" t="s">
        <v>257</v>
      </c>
      <c r="C35" s="26" t="s">
        <v>250</v>
      </c>
      <c r="D35" s="26" t="s">
        <v>257</v>
      </c>
      <c r="E35" s="45">
        <v>5.5</v>
      </c>
      <c r="F35" s="27" t="s">
        <v>50</v>
      </c>
      <c r="G35" s="28"/>
      <c r="H35" s="29"/>
      <c r="I35" s="29"/>
      <c r="J35" s="29"/>
      <c r="K35" s="26"/>
    </row>
    <row r="36" spans="2:11" ht="22.35" hidden="1" customHeight="1" x14ac:dyDescent="0.2">
      <c r="B36" s="26" t="s">
        <v>257</v>
      </c>
      <c r="C36" s="26" t="s">
        <v>241</v>
      </c>
      <c r="D36" s="26" t="s">
        <v>257</v>
      </c>
      <c r="E36" s="29"/>
      <c r="F36" s="27" t="s">
        <v>257</v>
      </c>
      <c r="G36" s="28"/>
      <c r="H36" s="29"/>
      <c r="I36" s="29"/>
      <c r="J36" s="29"/>
      <c r="K36" s="26"/>
    </row>
    <row r="37" spans="2:11" ht="22.35" hidden="1" customHeight="1" x14ac:dyDescent="0.2">
      <c r="B37" s="26" t="s">
        <v>257</v>
      </c>
      <c r="C37" s="26" t="s">
        <v>27</v>
      </c>
      <c r="D37" s="26" t="s">
        <v>257</v>
      </c>
      <c r="E37" s="29"/>
      <c r="F37" s="27" t="s">
        <v>257</v>
      </c>
      <c r="G37" s="28"/>
      <c r="H37" s="29"/>
      <c r="I37" s="29"/>
      <c r="J37" s="29"/>
      <c r="K37" s="26"/>
    </row>
    <row r="38" spans="2:11" ht="22.35" hidden="1" customHeight="1" x14ac:dyDescent="0.2">
      <c r="B38" s="26" t="s">
        <v>257</v>
      </c>
      <c r="C38" s="26" t="s">
        <v>91</v>
      </c>
      <c r="D38" s="26" t="s">
        <v>257</v>
      </c>
      <c r="E38" s="45">
        <v>6.0000000000000001E-3</v>
      </c>
      <c r="F38" s="27" t="s">
        <v>50</v>
      </c>
      <c r="G38" s="28"/>
      <c r="H38" s="29"/>
      <c r="I38" s="29"/>
      <c r="J38" s="29"/>
      <c r="K38" s="26"/>
    </row>
    <row r="39" spans="2:11" ht="22.35" hidden="1" customHeight="1" x14ac:dyDescent="0.2">
      <c r="B39" s="26" t="s">
        <v>257</v>
      </c>
      <c r="C39" s="26" t="s">
        <v>58</v>
      </c>
      <c r="D39" s="26" t="s">
        <v>257</v>
      </c>
      <c r="E39" s="45">
        <v>0.09</v>
      </c>
      <c r="F39" s="27" t="s">
        <v>50</v>
      </c>
      <c r="G39" s="28"/>
      <c r="H39" s="29"/>
      <c r="I39" s="29"/>
      <c r="J39" s="29"/>
      <c r="K39" s="26"/>
    </row>
    <row r="40" spans="2:11" ht="22.35" hidden="1" customHeight="1" x14ac:dyDescent="0.2">
      <c r="B40" s="26" t="s">
        <v>257</v>
      </c>
      <c r="C40" s="26" t="s">
        <v>240</v>
      </c>
      <c r="D40" s="26" t="s">
        <v>257</v>
      </c>
      <c r="E40" s="29"/>
      <c r="F40" s="27" t="s">
        <v>257</v>
      </c>
      <c r="G40" s="28"/>
      <c r="H40" s="29"/>
      <c r="I40" s="29"/>
      <c r="J40" s="29"/>
      <c r="K40" s="26"/>
    </row>
    <row r="41" spans="2:11" ht="22.35" hidden="1" customHeight="1" x14ac:dyDescent="0.2">
      <c r="B41" s="26" t="s">
        <v>257</v>
      </c>
      <c r="C41" s="26" t="s">
        <v>214</v>
      </c>
      <c r="D41" s="26" t="s">
        <v>257</v>
      </c>
      <c r="E41" s="29">
        <v>8</v>
      </c>
      <c r="F41" s="27" t="s">
        <v>50</v>
      </c>
      <c r="G41" s="28"/>
      <c r="H41" s="29"/>
      <c r="I41" s="29"/>
      <c r="J41" s="29"/>
      <c r="K41" s="26"/>
    </row>
    <row r="42" spans="2:11" ht="22.35" hidden="1" customHeight="1" x14ac:dyDescent="0.2">
      <c r="B42" s="26" t="s">
        <v>257</v>
      </c>
      <c r="C42" s="26" t="s">
        <v>89</v>
      </c>
      <c r="D42" s="26" t="s">
        <v>257</v>
      </c>
      <c r="E42" s="29">
        <v>15</v>
      </c>
      <c r="F42" s="27" t="s">
        <v>50</v>
      </c>
      <c r="G42" s="28"/>
      <c r="H42" s="29"/>
      <c r="I42" s="29"/>
      <c r="J42" s="29"/>
      <c r="K42" s="26"/>
    </row>
    <row r="43" spans="2:11" ht="22.35" hidden="1" customHeight="1" x14ac:dyDescent="0.2">
      <c r="B43" s="26" t="s">
        <v>257</v>
      </c>
      <c r="C43" s="26" t="s">
        <v>213</v>
      </c>
      <c r="D43" s="26" t="s">
        <v>257</v>
      </c>
      <c r="E43" s="29"/>
      <c r="F43" s="27" t="s">
        <v>257</v>
      </c>
      <c r="G43" s="28"/>
      <c r="H43" s="29"/>
      <c r="I43" s="29"/>
      <c r="J43" s="29"/>
      <c r="K43" s="26"/>
    </row>
    <row r="44" spans="2:11" ht="22.35" hidden="1" customHeight="1" x14ac:dyDescent="0.2">
      <c r="B44" s="26" t="s">
        <v>257</v>
      </c>
      <c r="C44" s="26" t="s">
        <v>19</v>
      </c>
      <c r="D44" s="26" t="s">
        <v>257</v>
      </c>
      <c r="E44" s="29">
        <v>10</v>
      </c>
      <c r="F44" s="27" t="s">
        <v>50</v>
      </c>
      <c r="G44" s="28"/>
      <c r="H44" s="29"/>
      <c r="I44" s="29"/>
      <c r="J44" s="29"/>
      <c r="K44" s="26"/>
    </row>
    <row r="45" spans="2:11" ht="22.35" hidden="1" customHeight="1" x14ac:dyDescent="0.2">
      <c r="B45" s="26" t="s">
        <v>257</v>
      </c>
      <c r="C45" s="26" t="s">
        <v>3</v>
      </c>
      <c r="D45" s="26" t="s">
        <v>257</v>
      </c>
      <c r="E45" s="29"/>
      <c r="F45" s="27" t="s">
        <v>257</v>
      </c>
      <c r="G45" s="28"/>
      <c r="H45" s="29"/>
      <c r="I45" s="29"/>
      <c r="J45" s="29"/>
      <c r="K45" s="26"/>
    </row>
    <row r="46" spans="2:11" ht="22.35" hidden="1" customHeight="1" x14ac:dyDescent="0.2">
      <c r="B46" s="26" t="s">
        <v>257</v>
      </c>
      <c r="C46" s="26" t="s">
        <v>231</v>
      </c>
      <c r="D46" s="26" t="s">
        <v>257</v>
      </c>
      <c r="E46" s="29"/>
      <c r="F46" s="27" t="s">
        <v>257</v>
      </c>
      <c r="G46" s="28"/>
      <c r="H46" s="29"/>
      <c r="I46" s="29"/>
      <c r="J46" s="29"/>
      <c r="K46" s="26"/>
    </row>
    <row r="47" spans="2:11" ht="22.35" hidden="1" customHeight="1" x14ac:dyDescent="0.2">
      <c r="B47" s="26" t="s">
        <v>257</v>
      </c>
      <c r="C47" s="26" t="s">
        <v>106</v>
      </c>
      <c r="D47" s="26" t="s">
        <v>257</v>
      </c>
      <c r="E47" s="29"/>
      <c r="F47" s="27" t="s">
        <v>257</v>
      </c>
      <c r="G47" s="28"/>
      <c r="H47" s="29"/>
      <c r="I47" s="29"/>
      <c r="J47" s="29"/>
      <c r="K47" s="26"/>
    </row>
    <row r="48" spans="2:11" ht="22.35" hidden="1" customHeight="1" x14ac:dyDescent="0.2">
      <c r="B48" s="29"/>
      <c r="C48" s="29"/>
      <c r="D48" s="29"/>
      <c r="E48" s="29"/>
      <c r="F48" s="29"/>
      <c r="G48" s="29"/>
      <c r="H48" s="29"/>
      <c r="I48" s="29"/>
      <c r="J48" s="29"/>
      <c r="K48" s="29"/>
    </row>
    <row r="49" spans="2:11" ht="22.35" customHeight="1" x14ac:dyDescent="0.2">
      <c r="B49" s="30"/>
      <c r="C49" s="30"/>
      <c r="D49" s="30"/>
      <c r="E49" s="30"/>
      <c r="F49" s="30"/>
      <c r="G49" s="30"/>
      <c r="H49" s="30"/>
      <c r="I49" s="30"/>
      <c r="J49" s="30"/>
      <c r="K49" s="30"/>
    </row>
    <row r="50" spans="2:11" ht="22.35" customHeight="1" x14ac:dyDescent="0.2">
      <c r="B50" s="32"/>
      <c r="C50" s="32"/>
      <c r="D50" s="32"/>
      <c r="E50" s="32"/>
      <c r="F50" s="32"/>
      <c r="G50" s="32"/>
      <c r="H50" s="32"/>
      <c r="I50" s="32"/>
      <c r="J50" s="32"/>
      <c r="K50" s="32"/>
    </row>
    <row r="51" spans="2:11" ht="22.35" customHeight="1" x14ac:dyDescent="0.2">
      <c r="B51" s="32"/>
      <c r="C51" s="32"/>
      <c r="D51" s="32"/>
      <c r="E51" s="32"/>
      <c r="F51" s="32"/>
      <c r="G51" s="32"/>
      <c r="H51" s="32"/>
      <c r="I51" s="32"/>
      <c r="J51" s="32"/>
      <c r="K51" s="32"/>
    </row>
    <row r="52" spans="2:11" ht="22.35" customHeight="1" x14ac:dyDescent="0.2">
      <c r="B52" s="32"/>
      <c r="C52" s="32"/>
      <c r="D52" s="32"/>
      <c r="E52" s="32"/>
      <c r="F52" s="32"/>
      <c r="G52" s="32"/>
      <c r="H52" s="32"/>
      <c r="I52" s="32"/>
      <c r="J52" s="32"/>
      <c r="K52" s="32"/>
    </row>
    <row r="53" spans="2:11" ht="22.35" customHeight="1" x14ac:dyDescent="0.2">
      <c r="B53" s="32"/>
      <c r="C53" s="32"/>
      <c r="D53" s="32"/>
      <c r="E53" s="32"/>
      <c r="F53" s="32"/>
      <c r="G53" s="32"/>
      <c r="H53" s="32"/>
      <c r="I53" s="32"/>
      <c r="J53" s="32"/>
      <c r="K53" s="32"/>
    </row>
    <row r="54" spans="2:11" ht="22.35" customHeight="1" x14ac:dyDescent="0.2">
      <c r="B54" s="32"/>
      <c r="C54" s="32"/>
      <c r="D54" s="32"/>
      <c r="E54" s="32"/>
      <c r="F54" s="32"/>
      <c r="G54" s="32"/>
      <c r="H54" s="32"/>
      <c r="I54" s="32"/>
      <c r="J54" s="32"/>
      <c r="K54" s="32"/>
    </row>
    <row r="55" spans="2:11" ht="22.35" customHeight="1" x14ac:dyDescent="0.2">
      <c r="B55" s="32"/>
      <c r="C55" s="32"/>
      <c r="D55" s="32"/>
      <c r="E55" s="32"/>
      <c r="F55" s="32"/>
      <c r="G55" s="32"/>
      <c r="H55" s="32"/>
      <c r="I55" s="32"/>
      <c r="J55" s="32"/>
      <c r="K55" s="32"/>
    </row>
    <row r="56" spans="2:11" ht="22.35" customHeight="1" x14ac:dyDescent="0.2">
      <c r="B56" s="32"/>
      <c r="C56" s="32"/>
      <c r="D56" s="32"/>
      <c r="E56" s="32"/>
      <c r="F56" s="32"/>
      <c r="G56" s="32"/>
      <c r="H56" s="32"/>
      <c r="I56" s="32"/>
      <c r="J56" s="32"/>
      <c r="K56" s="32"/>
    </row>
    <row r="57" spans="2:11" ht="22.35" customHeight="1" x14ac:dyDescent="0.2">
      <c r="B57" s="32"/>
      <c r="C57" s="32"/>
      <c r="D57" s="32"/>
      <c r="E57" s="32"/>
      <c r="F57" s="32"/>
      <c r="G57" s="32"/>
      <c r="H57" s="32"/>
      <c r="I57" s="32"/>
      <c r="J57" s="32"/>
      <c r="K57" s="32"/>
    </row>
    <row r="58" spans="2:11" ht="22.35" customHeight="1" x14ac:dyDescent="0.2">
      <c r="B58" s="32"/>
      <c r="C58" s="32"/>
      <c r="D58" s="32"/>
      <c r="E58" s="32"/>
      <c r="F58" s="32"/>
      <c r="G58" s="32"/>
      <c r="H58" s="32"/>
      <c r="I58" s="32"/>
      <c r="J58" s="32"/>
      <c r="K58" s="32"/>
    </row>
    <row r="59" spans="2:11" ht="22.35" customHeight="1" x14ac:dyDescent="0.2">
      <c r="B59" s="32"/>
      <c r="C59" s="32"/>
      <c r="D59" s="32"/>
      <c r="E59" s="32"/>
      <c r="F59" s="32"/>
      <c r="G59" s="32"/>
      <c r="H59" s="32"/>
      <c r="I59" s="32"/>
      <c r="J59" s="32"/>
      <c r="K59" s="32"/>
    </row>
    <row r="60" spans="2:11" ht="22.35" customHeight="1" x14ac:dyDescent="0.2">
      <c r="B60" s="32"/>
      <c r="C60" s="32"/>
      <c r="D60" s="32"/>
      <c r="E60" s="32"/>
      <c r="F60" s="32"/>
      <c r="G60" s="32"/>
      <c r="H60" s="32"/>
      <c r="I60" s="32"/>
      <c r="J60" s="32"/>
      <c r="K60" s="32"/>
    </row>
    <row r="61" spans="2:11" ht="22.35" customHeight="1" x14ac:dyDescent="0.2">
      <c r="B61" s="32"/>
      <c r="C61" s="32"/>
      <c r="D61" s="32"/>
      <c r="E61" s="32"/>
      <c r="F61" s="32"/>
      <c r="G61" s="32"/>
      <c r="H61" s="32"/>
      <c r="I61" s="32"/>
      <c r="J61" s="32"/>
      <c r="K61" s="32"/>
    </row>
    <row r="62" spans="2:11" ht="22.35" customHeight="1" x14ac:dyDescent="0.2">
      <c r="B62" s="32"/>
      <c r="C62" s="32"/>
      <c r="D62" s="32"/>
      <c r="E62" s="32"/>
      <c r="F62" s="32"/>
      <c r="G62" s="32"/>
      <c r="H62" s="32"/>
      <c r="I62" s="32"/>
      <c r="J62" s="32"/>
      <c r="K62" s="32"/>
    </row>
    <row r="63" spans="2:11" ht="22.35" customHeight="1" x14ac:dyDescent="0.2">
      <c r="B63" s="32"/>
      <c r="C63" s="32"/>
      <c r="D63" s="32"/>
      <c r="E63" s="32"/>
      <c r="F63" s="32"/>
      <c r="G63" s="32"/>
      <c r="H63" s="32"/>
      <c r="I63" s="32"/>
      <c r="J63" s="32"/>
      <c r="K63" s="32"/>
    </row>
    <row r="64" spans="2:11" ht="22.35" customHeight="1" x14ac:dyDescent="0.2">
      <c r="B64" s="32"/>
      <c r="C64" s="32"/>
      <c r="D64" s="32"/>
      <c r="E64" s="32"/>
      <c r="F64" s="32"/>
      <c r="G64" s="32"/>
      <c r="H64" s="32"/>
      <c r="I64" s="32"/>
      <c r="J64" s="32"/>
      <c r="K64" s="32"/>
    </row>
    <row r="65" spans="2:11" ht="22.35" customHeight="1" x14ac:dyDescent="0.2">
      <c r="B65" s="32"/>
      <c r="C65" s="32"/>
      <c r="D65" s="32"/>
      <c r="E65" s="32"/>
      <c r="F65" s="32"/>
      <c r="G65" s="32"/>
      <c r="H65" s="32"/>
      <c r="I65" s="32"/>
      <c r="J65" s="32"/>
      <c r="K65" s="32"/>
    </row>
    <row r="66" spans="2:11" ht="22.35" customHeight="1" x14ac:dyDescent="0.2">
      <c r="B66" s="32"/>
      <c r="C66" s="32"/>
      <c r="D66" s="32"/>
      <c r="E66" s="32"/>
      <c r="F66" s="32"/>
      <c r="G66" s="32"/>
      <c r="H66" s="32"/>
      <c r="I66" s="32"/>
      <c r="J66" s="32"/>
      <c r="K66" s="32"/>
    </row>
    <row r="67" spans="2:11" ht="22.35" customHeight="1" x14ac:dyDescent="0.2">
      <c r="B67" s="32"/>
      <c r="C67" s="32"/>
      <c r="D67" s="32"/>
      <c r="E67" s="32"/>
      <c r="F67" s="32"/>
      <c r="G67" s="32"/>
      <c r="H67" s="32"/>
      <c r="I67" s="32"/>
      <c r="J67" s="32"/>
      <c r="K67" s="32"/>
    </row>
    <row r="68" spans="2:11" ht="22.35" customHeight="1" x14ac:dyDescent="0.2">
      <c r="B68" s="32"/>
      <c r="C68" s="32"/>
      <c r="D68" s="32"/>
      <c r="E68" s="32"/>
      <c r="F68" s="32"/>
      <c r="G68" s="32"/>
      <c r="H68" s="32"/>
      <c r="I68" s="32"/>
      <c r="J68" s="32"/>
      <c r="K68" s="32"/>
    </row>
    <row r="69" spans="2:11" ht="22.35" customHeight="1" x14ac:dyDescent="0.2">
      <c r="B69" s="32"/>
      <c r="C69" s="32"/>
      <c r="D69" s="32"/>
      <c r="E69" s="32"/>
      <c r="F69" s="32"/>
      <c r="G69" s="32"/>
      <c r="H69" s="32"/>
      <c r="I69" s="32"/>
      <c r="J69" s="32"/>
      <c r="K69" s="32"/>
    </row>
    <row r="70" spans="2:11" ht="22.35" customHeight="1" x14ac:dyDescent="0.2">
      <c r="B70" s="32"/>
      <c r="C70" s="32"/>
      <c r="D70" s="32"/>
      <c r="E70" s="32"/>
      <c r="F70" s="32"/>
      <c r="G70" s="32"/>
      <c r="H70" s="32"/>
      <c r="I70" s="32"/>
      <c r="J70" s="32"/>
      <c r="K70" s="32"/>
    </row>
    <row r="71" spans="2:11" ht="22.35" customHeight="1" x14ac:dyDescent="0.2"/>
    <row r="72" spans="2:11" ht="22.35" customHeight="1" x14ac:dyDescent="0.2"/>
    <row r="73" spans="2:11" ht="22.35" customHeight="1" x14ac:dyDescent="0.2"/>
    <row r="74" spans="2:11" ht="22.35" customHeight="1" x14ac:dyDescent="0.2"/>
    <row r="75" spans="2:11" ht="22.35" customHeight="1" x14ac:dyDescent="0.2"/>
    <row r="76" spans="2:11" ht="22.35" customHeight="1" x14ac:dyDescent="0.2"/>
    <row r="77" spans="2:11" ht="22.35" customHeight="1" x14ac:dyDescent="0.2"/>
    <row r="78" spans="2:11" ht="22.35" customHeight="1" x14ac:dyDescent="0.2"/>
    <row r="79" spans="2:11" ht="22.35" customHeight="1" x14ac:dyDescent="0.2"/>
    <row r="80" spans="2:11" ht="22.35" customHeight="1" x14ac:dyDescent="0.2"/>
    <row r="81" ht="22.35" customHeight="1" x14ac:dyDescent="0.2"/>
    <row r="82" ht="22.35" customHeight="1" x14ac:dyDescent="0.2"/>
    <row r="83" ht="22.35" customHeight="1" x14ac:dyDescent="0.2"/>
    <row r="84" ht="22.35" customHeight="1" x14ac:dyDescent="0.2"/>
    <row r="85" ht="22.35" customHeight="1" x14ac:dyDescent="0.2"/>
    <row r="86" ht="22.35" customHeight="1" x14ac:dyDescent="0.2"/>
    <row r="87" ht="22.35" customHeight="1" x14ac:dyDescent="0.2"/>
    <row r="88" ht="22.35" customHeight="1" x14ac:dyDescent="0.2"/>
    <row r="89" ht="22.35" customHeight="1" x14ac:dyDescent="0.2"/>
    <row r="90" ht="22.35" customHeight="1" x14ac:dyDescent="0.2"/>
    <row r="91" ht="22.35" customHeight="1" x14ac:dyDescent="0.2"/>
  </sheetData>
  <mergeCells count="1">
    <mergeCell ref="B1:K2"/>
  </mergeCells>
  <phoneticPr fontId="8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O156"/>
  <sheetViews>
    <sheetView view="pageBreakPreview" zoomScale="115" zoomScaleNormal="100" zoomScaleSheetLayoutView="115" workbookViewId="0">
      <pane ySplit="4" topLeftCell="A5" activePane="bottomLeft" state="frozen"/>
      <selection activeCell="AM28" sqref="AM28"/>
      <selection pane="bottomLeft" activeCell="D114" sqref="D114"/>
    </sheetView>
  </sheetViews>
  <sheetFormatPr defaultRowHeight="12.75" x14ac:dyDescent="0.2"/>
  <cols>
    <col min="1" max="1" width="0.7109375" customWidth="1"/>
    <col min="2" max="2" width="5.28515625" customWidth="1"/>
    <col min="3" max="3" width="41.7109375" customWidth="1"/>
    <col min="4" max="4" width="28.85546875" customWidth="1"/>
    <col min="5" max="5" width="8.5703125" customWidth="1"/>
    <col min="6" max="6" width="3.7109375" customWidth="1"/>
    <col min="7" max="7" width="13.7109375" customWidth="1"/>
    <col min="8" max="14" width="15.7109375" customWidth="1"/>
    <col min="15" max="15" width="15.7109375" style="22" customWidth="1"/>
    <col min="16" max="16" width="7.7109375" customWidth="1"/>
  </cols>
  <sheetData>
    <row r="1" spans="2:15" ht="24.95" customHeight="1" x14ac:dyDescent="0.2">
      <c r="B1" s="54" t="s">
        <v>32</v>
      </c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2:15" ht="9.9499999999999993" customHeight="1" x14ac:dyDescent="0.2"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</row>
    <row r="3" spans="2:15" ht="16.899999999999999" customHeight="1" x14ac:dyDescent="0.2">
      <c r="B3" s="53" t="s">
        <v>253</v>
      </c>
      <c r="C3" s="53" t="s">
        <v>162</v>
      </c>
      <c r="D3" s="53" t="s">
        <v>191</v>
      </c>
      <c r="E3" s="53" t="s">
        <v>7</v>
      </c>
      <c r="F3" s="53" t="s">
        <v>94</v>
      </c>
      <c r="G3" s="53" t="s">
        <v>245</v>
      </c>
      <c r="H3" s="53"/>
      <c r="I3" s="53" t="s">
        <v>155</v>
      </c>
      <c r="J3" s="53"/>
      <c r="K3" s="53" t="s">
        <v>211</v>
      </c>
      <c r="L3" s="53"/>
      <c r="M3" s="53" t="s">
        <v>17</v>
      </c>
      <c r="N3" s="53"/>
      <c r="O3" s="53" t="s">
        <v>57</v>
      </c>
    </row>
    <row r="4" spans="2:15" ht="22.35" customHeight="1" x14ac:dyDescent="0.2">
      <c r="B4" s="53"/>
      <c r="C4" s="53"/>
      <c r="D4" s="53"/>
      <c r="E4" s="53"/>
      <c r="F4" s="53"/>
      <c r="G4" s="25" t="s">
        <v>0</v>
      </c>
      <c r="H4" s="25" t="s">
        <v>127</v>
      </c>
      <c r="I4" s="25" t="s">
        <v>0</v>
      </c>
      <c r="J4" s="25" t="s">
        <v>127</v>
      </c>
      <c r="K4" s="25" t="s">
        <v>0</v>
      </c>
      <c r="L4" s="25" t="s">
        <v>127</v>
      </c>
      <c r="M4" s="25" t="s">
        <v>0</v>
      </c>
      <c r="N4" s="25" t="s">
        <v>127</v>
      </c>
      <c r="O4" s="53"/>
    </row>
    <row r="5" spans="2:15" ht="22.35" customHeight="1" x14ac:dyDescent="0.2">
      <c r="B5" s="46" t="s">
        <v>59</v>
      </c>
      <c r="C5" s="46" t="s">
        <v>78</v>
      </c>
      <c r="D5" s="46" t="s">
        <v>257</v>
      </c>
      <c r="E5" s="29"/>
      <c r="F5" s="25" t="s">
        <v>257</v>
      </c>
      <c r="G5" s="29"/>
      <c r="H5" s="47"/>
      <c r="I5" s="29"/>
      <c r="J5" s="47"/>
      <c r="K5" s="29"/>
      <c r="L5" s="47"/>
      <c r="M5" s="29"/>
      <c r="N5" s="47"/>
      <c r="O5" s="25"/>
    </row>
    <row r="6" spans="2:15" ht="22.35" customHeight="1" x14ac:dyDescent="0.2">
      <c r="B6" s="26" t="s">
        <v>257</v>
      </c>
      <c r="C6" s="26" t="s">
        <v>257</v>
      </c>
      <c r="D6" s="26" t="s">
        <v>257</v>
      </c>
      <c r="E6" s="29"/>
      <c r="F6" s="27" t="s">
        <v>257</v>
      </c>
      <c r="G6" s="29"/>
      <c r="H6" s="28"/>
      <c r="I6" s="29"/>
      <c r="J6" s="29"/>
      <c r="K6" s="29"/>
      <c r="L6" s="29"/>
      <c r="M6" s="29"/>
      <c r="N6" s="29"/>
      <c r="O6" s="27"/>
    </row>
    <row r="7" spans="2:15" ht="22.35" customHeight="1" x14ac:dyDescent="0.2">
      <c r="B7" s="46" t="s">
        <v>120</v>
      </c>
      <c r="C7" s="46" t="s">
        <v>86</v>
      </c>
      <c r="D7" s="46" t="s">
        <v>257</v>
      </c>
      <c r="E7" s="29"/>
      <c r="F7" s="25" t="s">
        <v>257</v>
      </c>
      <c r="G7" s="29"/>
      <c r="H7" s="47"/>
      <c r="I7" s="29"/>
      <c r="J7" s="47"/>
      <c r="K7" s="29"/>
      <c r="L7" s="47"/>
      <c r="M7" s="29"/>
      <c r="N7" s="47"/>
      <c r="O7" s="25"/>
    </row>
    <row r="8" spans="2:15" ht="22.35" customHeight="1" x14ac:dyDescent="0.2">
      <c r="B8" s="46" t="s">
        <v>92</v>
      </c>
      <c r="C8" s="46" t="s">
        <v>172</v>
      </c>
      <c r="D8" s="46" t="s">
        <v>257</v>
      </c>
      <c r="E8" s="29"/>
      <c r="F8" s="25" t="s">
        <v>257</v>
      </c>
      <c r="G8" s="29"/>
      <c r="H8" s="47"/>
      <c r="I8" s="29"/>
      <c r="J8" s="47"/>
      <c r="K8" s="29"/>
      <c r="L8" s="47"/>
      <c r="M8" s="29"/>
      <c r="N8" s="47"/>
      <c r="O8" s="25"/>
    </row>
    <row r="9" spans="2:15" ht="22.35" customHeight="1" x14ac:dyDescent="0.2">
      <c r="B9" s="46" t="s">
        <v>193</v>
      </c>
      <c r="C9" s="46" t="s">
        <v>34</v>
      </c>
      <c r="D9" s="46" t="s">
        <v>257</v>
      </c>
      <c r="E9" s="29"/>
      <c r="F9" s="25" t="s">
        <v>257</v>
      </c>
      <c r="G9" s="29"/>
      <c r="H9" s="47"/>
      <c r="I9" s="29"/>
      <c r="J9" s="47"/>
      <c r="K9" s="29"/>
      <c r="L9" s="47"/>
      <c r="M9" s="29"/>
      <c r="N9" s="47"/>
      <c r="O9" s="25"/>
    </row>
    <row r="10" spans="2:15" ht="22.35" customHeight="1" x14ac:dyDescent="0.2">
      <c r="B10" s="46" t="s">
        <v>130</v>
      </c>
      <c r="C10" s="46" t="s">
        <v>192</v>
      </c>
      <c r="D10" s="46" t="s">
        <v>257</v>
      </c>
      <c r="E10" s="29"/>
      <c r="F10" s="25" t="s">
        <v>257</v>
      </c>
      <c r="G10" s="29"/>
      <c r="H10" s="47"/>
      <c r="I10" s="29"/>
      <c r="J10" s="47"/>
      <c r="K10" s="29"/>
      <c r="L10" s="47"/>
      <c r="M10" s="29"/>
      <c r="N10" s="47"/>
      <c r="O10" s="25"/>
    </row>
    <row r="11" spans="2:15" ht="22.35" customHeight="1" x14ac:dyDescent="0.2">
      <c r="B11" s="26" t="s">
        <v>257</v>
      </c>
      <c r="C11" s="26" t="s">
        <v>39</v>
      </c>
      <c r="D11" s="26" t="s">
        <v>257</v>
      </c>
      <c r="E11" s="29">
        <v>180</v>
      </c>
      <c r="F11" s="27" t="s">
        <v>150</v>
      </c>
      <c r="G11" s="29"/>
      <c r="H11" s="28"/>
      <c r="I11" s="28"/>
      <c r="J11" s="28"/>
      <c r="K11" s="28"/>
      <c r="L11" s="28"/>
      <c r="M11" s="28"/>
      <c r="N11" s="28"/>
      <c r="O11" s="27"/>
    </row>
    <row r="12" spans="2:15" ht="22.35" customHeight="1" x14ac:dyDescent="0.2">
      <c r="B12" s="26" t="s">
        <v>257</v>
      </c>
      <c r="C12" s="26" t="s">
        <v>170</v>
      </c>
      <c r="D12" s="26" t="s">
        <v>187</v>
      </c>
      <c r="E12" s="29">
        <v>1800</v>
      </c>
      <c r="F12" s="27" t="s">
        <v>182</v>
      </c>
      <c r="G12" s="29"/>
      <c r="H12" s="28"/>
      <c r="I12" s="28"/>
      <c r="J12" s="28"/>
      <c r="K12" s="28"/>
      <c r="L12" s="28"/>
      <c r="M12" s="28"/>
      <c r="N12" s="28"/>
      <c r="O12" s="27"/>
    </row>
    <row r="13" spans="2:15" ht="22.35" customHeight="1" x14ac:dyDescent="0.2">
      <c r="B13" s="26" t="s">
        <v>257</v>
      </c>
      <c r="C13" s="26" t="s">
        <v>257</v>
      </c>
      <c r="D13" s="26" t="s">
        <v>257</v>
      </c>
      <c r="E13" s="29"/>
      <c r="F13" s="27" t="s">
        <v>257</v>
      </c>
      <c r="G13" s="29"/>
      <c r="H13" s="28"/>
      <c r="I13" s="29"/>
      <c r="J13" s="29"/>
      <c r="K13" s="29"/>
      <c r="L13" s="29"/>
      <c r="M13" s="29"/>
      <c r="N13" s="29"/>
      <c r="O13" s="27"/>
    </row>
    <row r="14" spans="2:15" ht="22.35" customHeight="1" x14ac:dyDescent="0.2">
      <c r="B14" s="46" t="s">
        <v>130</v>
      </c>
      <c r="C14" s="46" t="s">
        <v>152</v>
      </c>
      <c r="D14" s="46" t="s">
        <v>257</v>
      </c>
      <c r="E14" s="29"/>
      <c r="F14" s="25" t="s">
        <v>257</v>
      </c>
      <c r="G14" s="29"/>
      <c r="H14" s="47"/>
      <c r="I14" s="29"/>
      <c r="J14" s="47"/>
      <c r="K14" s="29"/>
      <c r="L14" s="47"/>
      <c r="M14" s="29"/>
      <c r="N14" s="47"/>
      <c r="O14" s="25"/>
    </row>
    <row r="15" spans="2:15" ht="22.35" customHeight="1" x14ac:dyDescent="0.2">
      <c r="B15" s="26" t="s">
        <v>257</v>
      </c>
      <c r="C15" s="26" t="s">
        <v>30</v>
      </c>
      <c r="D15" s="26" t="s">
        <v>225</v>
      </c>
      <c r="E15" s="29">
        <v>1800</v>
      </c>
      <c r="F15" s="27" t="s">
        <v>182</v>
      </c>
      <c r="G15" s="29"/>
      <c r="H15" s="28"/>
      <c r="I15" s="28"/>
      <c r="J15" s="28"/>
      <c r="K15" s="28"/>
      <c r="L15" s="28"/>
      <c r="M15" s="28"/>
      <c r="N15" s="28"/>
      <c r="O15" s="27"/>
    </row>
    <row r="16" spans="2:15" ht="22.35" customHeight="1" x14ac:dyDescent="0.2">
      <c r="B16" s="26" t="s">
        <v>257</v>
      </c>
      <c r="C16" s="26" t="s">
        <v>14</v>
      </c>
      <c r="D16" s="26" t="s">
        <v>257</v>
      </c>
      <c r="E16" s="29">
        <v>1800</v>
      </c>
      <c r="F16" s="27" t="s">
        <v>182</v>
      </c>
      <c r="G16" s="29"/>
      <c r="H16" s="28"/>
      <c r="I16" s="28"/>
      <c r="J16" s="28"/>
      <c r="K16" s="28"/>
      <c r="L16" s="28"/>
      <c r="M16" s="28"/>
      <c r="N16" s="28"/>
      <c r="O16" s="27"/>
    </row>
    <row r="17" spans="2:15" ht="22.35" customHeight="1" x14ac:dyDescent="0.2">
      <c r="B17" s="26" t="s">
        <v>257</v>
      </c>
      <c r="C17" s="26" t="s">
        <v>257</v>
      </c>
      <c r="D17" s="26" t="s">
        <v>257</v>
      </c>
      <c r="E17" s="29"/>
      <c r="F17" s="27" t="s">
        <v>257</v>
      </c>
      <c r="G17" s="29"/>
      <c r="H17" s="28"/>
      <c r="I17" s="29"/>
      <c r="J17" s="29"/>
      <c r="K17" s="29"/>
      <c r="L17" s="29"/>
      <c r="M17" s="29"/>
      <c r="N17" s="29"/>
      <c r="O17" s="27"/>
    </row>
    <row r="18" spans="2:15" ht="22.35" customHeight="1" x14ac:dyDescent="0.2">
      <c r="B18" s="46" t="s">
        <v>147</v>
      </c>
      <c r="C18" s="46" t="s">
        <v>80</v>
      </c>
      <c r="D18" s="46" t="s">
        <v>257</v>
      </c>
      <c r="E18" s="29"/>
      <c r="F18" s="25" t="s">
        <v>257</v>
      </c>
      <c r="G18" s="29"/>
      <c r="H18" s="47"/>
      <c r="I18" s="29"/>
      <c r="J18" s="47"/>
      <c r="K18" s="29"/>
      <c r="L18" s="47"/>
      <c r="M18" s="29"/>
      <c r="N18" s="47"/>
      <c r="O18" s="25"/>
    </row>
    <row r="19" spans="2:15" ht="22.35" customHeight="1" x14ac:dyDescent="0.2">
      <c r="B19" s="26" t="s">
        <v>257</v>
      </c>
      <c r="C19" s="26" t="s">
        <v>222</v>
      </c>
      <c r="D19" s="26" t="s">
        <v>68</v>
      </c>
      <c r="E19" s="29">
        <v>1</v>
      </c>
      <c r="F19" s="27" t="s">
        <v>198</v>
      </c>
      <c r="G19" s="29"/>
      <c r="H19" s="28"/>
      <c r="I19" s="28"/>
      <c r="J19" s="28"/>
      <c r="K19" s="28"/>
      <c r="L19" s="28"/>
      <c r="M19" s="28"/>
      <c r="N19" s="28"/>
      <c r="O19" s="27"/>
    </row>
    <row r="20" spans="2:15" ht="22.35" customHeight="1" x14ac:dyDescent="0.2">
      <c r="B20" s="26" t="s">
        <v>257</v>
      </c>
      <c r="C20" s="26" t="s">
        <v>118</v>
      </c>
      <c r="D20" s="26" t="s">
        <v>257</v>
      </c>
      <c r="E20" s="29">
        <v>1</v>
      </c>
      <c r="F20" s="27" t="s">
        <v>229</v>
      </c>
      <c r="G20" s="29"/>
      <c r="H20" s="28"/>
      <c r="I20" s="28"/>
      <c r="J20" s="28"/>
      <c r="K20" s="28"/>
      <c r="L20" s="28"/>
      <c r="M20" s="28"/>
      <c r="N20" s="28"/>
      <c r="O20" s="27"/>
    </row>
    <row r="21" spans="2:15" ht="22.35" customHeight="1" x14ac:dyDescent="0.2">
      <c r="B21" s="26" t="s">
        <v>257</v>
      </c>
      <c r="C21" s="26" t="s">
        <v>21</v>
      </c>
      <c r="D21" s="26" t="s">
        <v>36</v>
      </c>
      <c r="E21" s="29">
        <v>27</v>
      </c>
      <c r="F21" s="27" t="s">
        <v>182</v>
      </c>
      <c r="G21" s="29"/>
      <c r="H21" s="28"/>
      <c r="I21" s="28"/>
      <c r="J21" s="28"/>
      <c r="K21" s="28"/>
      <c r="L21" s="28"/>
      <c r="M21" s="28"/>
      <c r="N21" s="28"/>
      <c r="O21" s="27"/>
    </row>
    <row r="22" spans="2:15" ht="22.35" customHeight="1" x14ac:dyDescent="0.2">
      <c r="B22" s="26" t="s">
        <v>257</v>
      </c>
      <c r="C22" s="26" t="s">
        <v>220</v>
      </c>
      <c r="D22" s="26" t="s">
        <v>36</v>
      </c>
      <c r="E22" s="29">
        <v>54</v>
      </c>
      <c r="F22" s="27" t="s">
        <v>182</v>
      </c>
      <c r="G22" s="29"/>
      <c r="H22" s="28"/>
      <c r="I22" s="28"/>
      <c r="J22" s="28"/>
      <c r="K22" s="28"/>
      <c r="L22" s="28"/>
      <c r="M22" s="28"/>
      <c r="N22" s="28"/>
      <c r="O22" s="27"/>
    </row>
    <row r="23" spans="2:15" ht="22.35" customHeight="1" x14ac:dyDescent="0.2">
      <c r="B23" s="26" t="s">
        <v>257</v>
      </c>
      <c r="C23" s="26" t="s">
        <v>168</v>
      </c>
      <c r="D23" s="26" t="s">
        <v>60</v>
      </c>
      <c r="E23" s="29">
        <v>144</v>
      </c>
      <c r="F23" s="27" t="s">
        <v>175</v>
      </c>
      <c r="G23" s="29"/>
      <c r="H23" s="28"/>
      <c r="I23" s="28"/>
      <c r="J23" s="28"/>
      <c r="K23" s="28"/>
      <c r="L23" s="28"/>
      <c r="M23" s="28"/>
      <c r="N23" s="28"/>
      <c r="O23" s="27"/>
    </row>
    <row r="24" spans="2:15" ht="22.35" customHeight="1" x14ac:dyDescent="0.2">
      <c r="B24" s="26" t="s">
        <v>257</v>
      </c>
      <c r="C24" s="26" t="s">
        <v>205</v>
      </c>
      <c r="D24" s="26" t="s">
        <v>157</v>
      </c>
      <c r="E24" s="29">
        <v>360</v>
      </c>
      <c r="F24" s="27" t="s">
        <v>150</v>
      </c>
      <c r="G24" s="29"/>
      <c r="H24" s="28"/>
      <c r="I24" s="28"/>
      <c r="J24" s="28"/>
      <c r="K24" s="28"/>
      <c r="L24" s="28"/>
      <c r="M24" s="28"/>
      <c r="N24" s="28"/>
      <c r="O24" s="27"/>
    </row>
    <row r="25" spans="2:15" ht="22.35" customHeight="1" x14ac:dyDescent="0.2">
      <c r="B25" s="26" t="s">
        <v>257</v>
      </c>
      <c r="C25" s="26" t="s">
        <v>257</v>
      </c>
      <c r="D25" s="26" t="s">
        <v>257</v>
      </c>
      <c r="E25" s="29"/>
      <c r="F25" s="27" t="s">
        <v>257</v>
      </c>
      <c r="G25" s="29"/>
      <c r="H25" s="28"/>
      <c r="I25" s="29"/>
      <c r="J25" s="29"/>
      <c r="K25" s="29"/>
      <c r="L25" s="29"/>
      <c r="M25" s="29"/>
      <c r="N25" s="29"/>
      <c r="O25" s="27"/>
    </row>
    <row r="26" spans="2:15" ht="22.35" customHeight="1" x14ac:dyDescent="0.2">
      <c r="B26" s="26" t="s">
        <v>257</v>
      </c>
      <c r="C26" s="26" t="s">
        <v>257</v>
      </c>
      <c r="D26" s="26" t="s">
        <v>257</v>
      </c>
      <c r="E26" s="29"/>
      <c r="F26" s="27" t="s">
        <v>257</v>
      </c>
      <c r="G26" s="29"/>
      <c r="H26" s="28"/>
      <c r="I26" s="29"/>
      <c r="J26" s="29"/>
      <c r="K26" s="29"/>
      <c r="L26" s="29"/>
      <c r="M26" s="29"/>
      <c r="N26" s="29"/>
      <c r="O26" s="27"/>
    </row>
    <row r="27" spans="2:15" ht="22.35" customHeight="1" x14ac:dyDescent="0.2">
      <c r="B27" s="46" t="s">
        <v>227</v>
      </c>
      <c r="C27" s="46" t="s">
        <v>196</v>
      </c>
      <c r="D27" s="46" t="s">
        <v>257</v>
      </c>
      <c r="E27" s="29"/>
      <c r="F27" s="25" t="s">
        <v>257</v>
      </c>
      <c r="G27" s="29"/>
      <c r="H27" s="47"/>
      <c r="I27" s="29"/>
      <c r="J27" s="47"/>
      <c r="K27" s="29"/>
      <c r="L27" s="47"/>
      <c r="M27" s="29"/>
      <c r="N27" s="47"/>
      <c r="O27" s="25"/>
    </row>
    <row r="28" spans="2:15" ht="22.35" customHeight="1" x14ac:dyDescent="0.2">
      <c r="B28" s="26" t="s">
        <v>257</v>
      </c>
      <c r="C28" s="26" t="s">
        <v>138</v>
      </c>
      <c r="D28" s="26" t="s">
        <v>4</v>
      </c>
      <c r="E28" s="29">
        <v>3</v>
      </c>
      <c r="F28" s="27" t="s">
        <v>150</v>
      </c>
      <c r="G28" s="29"/>
      <c r="H28" s="28"/>
      <c r="I28" s="28"/>
      <c r="J28" s="28"/>
      <c r="K28" s="28"/>
      <c r="L28" s="28"/>
      <c r="M28" s="28"/>
      <c r="N28" s="28"/>
      <c r="O28" s="27"/>
    </row>
    <row r="29" spans="2:15" ht="22.35" customHeight="1" x14ac:dyDescent="0.2">
      <c r="B29" s="26" t="s">
        <v>257</v>
      </c>
      <c r="C29" s="26" t="s">
        <v>257</v>
      </c>
      <c r="D29" s="26" t="s">
        <v>257</v>
      </c>
      <c r="E29" s="29"/>
      <c r="F29" s="27" t="s">
        <v>257</v>
      </c>
      <c r="G29" s="29"/>
      <c r="H29" s="28"/>
      <c r="I29" s="29"/>
      <c r="J29" s="29"/>
      <c r="K29" s="29"/>
      <c r="L29" s="29"/>
      <c r="M29" s="29"/>
      <c r="N29" s="29"/>
      <c r="O29" s="27"/>
    </row>
    <row r="30" spans="2:15" ht="22.35" customHeight="1" x14ac:dyDescent="0.2">
      <c r="B30" s="46" t="s">
        <v>109</v>
      </c>
      <c r="C30" s="46" t="s">
        <v>16</v>
      </c>
      <c r="D30" s="46" t="s">
        <v>257</v>
      </c>
      <c r="E30" s="29"/>
      <c r="F30" s="25" t="s">
        <v>257</v>
      </c>
      <c r="G30" s="29"/>
      <c r="H30" s="47"/>
      <c r="I30" s="29"/>
      <c r="J30" s="47"/>
      <c r="K30" s="29"/>
      <c r="L30" s="47"/>
      <c r="M30" s="29"/>
      <c r="N30" s="47"/>
      <c r="O30" s="25"/>
    </row>
    <row r="31" spans="2:15" ht="22.35" customHeight="1" x14ac:dyDescent="0.2">
      <c r="B31" s="46" t="s">
        <v>193</v>
      </c>
      <c r="C31" s="46" t="s">
        <v>34</v>
      </c>
      <c r="D31" s="46" t="s">
        <v>257</v>
      </c>
      <c r="E31" s="29"/>
      <c r="F31" s="25" t="s">
        <v>257</v>
      </c>
      <c r="G31" s="29"/>
      <c r="H31" s="47"/>
      <c r="I31" s="29"/>
      <c r="J31" s="47"/>
      <c r="K31" s="29"/>
      <c r="L31" s="47"/>
      <c r="M31" s="29"/>
      <c r="N31" s="47"/>
      <c r="O31" s="25"/>
    </row>
    <row r="32" spans="2:15" ht="22.35" customHeight="1" x14ac:dyDescent="0.2">
      <c r="B32" s="26" t="s">
        <v>257</v>
      </c>
      <c r="C32" s="26" t="s">
        <v>156</v>
      </c>
      <c r="D32" s="26" t="s">
        <v>166</v>
      </c>
      <c r="E32" s="29">
        <v>8</v>
      </c>
      <c r="F32" s="27" t="s">
        <v>43</v>
      </c>
      <c r="G32" s="29"/>
      <c r="H32" s="28"/>
      <c r="I32" s="28"/>
      <c r="J32" s="28"/>
      <c r="K32" s="28"/>
      <c r="L32" s="28"/>
      <c r="M32" s="28"/>
      <c r="N32" s="28"/>
      <c r="O32" s="27"/>
    </row>
    <row r="33" spans="2:15" ht="22.35" customHeight="1" x14ac:dyDescent="0.2">
      <c r="B33" s="26" t="s">
        <v>257</v>
      </c>
      <c r="C33" s="26" t="s">
        <v>257</v>
      </c>
      <c r="D33" s="26" t="s">
        <v>257</v>
      </c>
      <c r="E33" s="29"/>
      <c r="F33" s="27" t="s">
        <v>257</v>
      </c>
      <c r="G33" s="29"/>
      <c r="H33" s="28"/>
      <c r="I33" s="29"/>
      <c r="J33" s="29"/>
      <c r="K33" s="29"/>
      <c r="L33" s="29"/>
      <c r="M33" s="29"/>
      <c r="N33" s="29"/>
      <c r="O33" s="27"/>
    </row>
    <row r="34" spans="2:15" ht="22.35" customHeight="1" x14ac:dyDescent="0.2">
      <c r="B34" s="46" t="s">
        <v>147</v>
      </c>
      <c r="C34" s="46" t="s">
        <v>80</v>
      </c>
      <c r="D34" s="46" t="s">
        <v>257</v>
      </c>
      <c r="E34" s="29"/>
      <c r="F34" s="25" t="s">
        <v>257</v>
      </c>
      <c r="G34" s="29"/>
      <c r="H34" s="28"/>
      <c r="I34" s="29"/>
      <c r="J34" s="29"/>
      <c r="K34" s="29"/>
      <c r="L34" s="29"/>
      <c r="M34" s="29"/>
      <c r="N34" s="29"/>
      <c r="O34" s="25"/>
    </row>
    <row r="35" spans="2:15" ht="22.35" customHeight="1" x14ac:dyDescent="0.2">
      <c r="B35" s="26" t="s">
        <v>257</v>
      </c>
      <c r="C35" s="26" t="s">
        <v>118</v>
      </c>
      <c r="D35" s="26" t="s">
        <v>257</v>
      </c>
      <c r="E35" s="29">
        <v>1</v>
      </c>
      <c r="F35" s="27" t="s">
        <v>229</v>
      </c>
      <c r="G35" s="29"/>
      <c r="H35" s="28"/>
      <c r="I35" s="28"/>
      <c r="J35" s="28"/>
      <c r="K35" s="28"/>
      <c r="L35" s="28"/>
      <c r="M35" s="28"/>
      <c r="N35" s="28"/>
      <c r="O35" s="27"/>
    </row>
    <row r="36" spans="2:15" ht="22.35" customHeight="1" x14ac:dyDescent="0.2">
      <c r="B36" s="26" t="s">
        <v>257</v>
      </c>
      <c r="C36" s="26" t="s">
        <v>257</v>
      </c>
      <c r="D36" s="26" t="s">
        <v>257</v>
      </c>
      <c r="E36" s="29"/>
      <c r="F36" s="27" t="s">
        <v>257</v>
      </c>
      <c r="G36" s="29"/>
      <c r="H36" s="28"/>
      <c r="I36" s="29"/>
      <c r="J36" s="29"/>
      <c r="K36" s="29"/>
      <c r="L36" s="29"/>
      <c r="M36" s="29"/>
      <c r="N36" s="29"/>
      <c r="O36" s="27"/>
    </row>
    <row r="37" spans="2:15" ht="22.35" customHeight="1" x14ac:dyDescent="0.2">
      <c r="B37" s="46" t="s">
        <v>204</v>
      </c>
      <c r="C37" s="46" t="s">
        <v>173</v>
      </c>
      <c r="D37" s="46" t="s">
        <v>257</v>
      </c>
      <c r="E37" s="29"/>
      <c r="F37" s="25" t="s">
        <v>257</v>
      </c>
      <c r="G37" s="29"/>
      <c r="H37" s="47"/>
      <c r="I37" s="29"/>
      <c r="J37" s="47"/>
      <c r="K37" s="29"/>
      <c r="L37" s="47"/>
      <c r="M37" s="29"/>
      <c r="N37" s="47"/>
      <c r="O37" s="25"/>
    </row>
    <row r="38" spans="2:15" ht="22.35" customHeight="1" x14ac:dyDescent="0.2">
      <c r="B38" s="46" t="s">
        <v>193</v>
      </c>
      <c r="C38" s="46" t="s">
        <v>34</v>
      </c>
      <c r="D38" s="46" t="s">
        <v>257</v>
      </c>
      <c r="E38" s="29"/>
      <c r="F38" s="25" t="s">
        <v>257</v>
      </c>
      <c r="G38" s="29"/>
      <c r="H38" s="47"/>
      <c r="I38" s="29"/>
      <c r="J38" s="47"/>
      <c r="K38" s="29"/>
      <c r="L38" s="47"/>
      <c r="M38" s="29"/>
      <c r="N38" s="47"/>
      <c r="O38" s="25"/>
    </row>
    <row r="39" spans="2:15" ht="22.35" customHeight="1" x14ac:dyDescent="0.2">
      <c r="B39" s="46" t="s">
        <v>130</v>
      </c>
      <c r="C39" s="46" t="s">
        <v>207</v>
      </c>
      <c r="D39" s="46" t="s">
        <v>257</v>
      </c>
      <c r="E39" s="29"/>
      <c r="F39" s="25" t="s">
        <v>257</v>
      </c>
      <c r="G39" s="29"/>
      <c r="H39" s="47"/>
      <c r="I39" s="29"/>
      <c r="J39" s="47"/>
      <c r="K39" s="29"/>
      <c r="L39" s="47"/>
      <c r="M39" s="29"/>
      <c r="N39" s="47"/>
      <c r="O39" s="25"/>
    </row>
    <row r="40" spans="2:15" ht="22.35" customHeight="1" x14ac:dyDescent="0.2">
      <c r="B40" s="26" t="s">
        <v>257</v>
      </c>
      <c r="C40" s="26" t="s">
        <v>183</v>
      </c>
      <c r="D40" s="26" t="s">
        <v>244</v>
      </c>
      <c r="E40" s="29">
        <v>288</v>
      </c>
      <c r="F40" s="27" t="s">
        <v>182</v>
      </c>
      <c r="G40" s="29"/>
      <c r="H40" s="28"/>
      <c r="I40" s="28"/>
      <c r="J40" s="28"/>
      <c r="K40" s="28"/>
      <c r="L40" s="28"/>
      <c r="M40" s="28"/>
      <c r="N40" s="28"/>
      <c r="O40" s="27"/>
    </row>
    <row r="41" spans="2:15" ht="22.35" customHeight="1" x14ac:dyDescent="0.2">
      <c r="B41" s="26" t="s">
        <v>257</v>
      </c>
      <c r="C41" s="26" t="s">
        <v>28</v>
      </c>
      <c r="D41" s="26" t="s">
        <v>100</v>
      </c>
      <c r="E41" s="45">
        <v>0.5</v>
      </c>
      <c r="F41" s="27" t="s">
        <v>182</v>
      </c>
      <c r="G41" s="29"/>
      <c r="H41" s="28"/>
      <c r="I41" s="28"/>
      <c r="J41" s="28"/>
      <c r="K41" s="28"/>
      <c r="L41" s="28"/>
      <c r="M41" s="28"/>
      <c r="N41" s="28"/>
      <c r="O41" s="27"/>
    </row>
    <row r="42" spans="2:15" ht="22.35" customHeight="1" x14ac:dyDescent="0.2">
      <c r="B42" s="26" t="s">
        <v>257</v>
      </c>
      <c r="C42" s="26" t="s">
        <v>257</v>
      </c>
      <c r="D42" s="26" t="s">
        <v>257</v>
      </c>
      <c r="E42" s="29"/>
      <c r="F42" s="27" t="s">
        <v>257</v>
      </c>
      <c r="G42" s="29"/>
      <c r="H42" s="28"/>
      <c r="I42" s="29"/>
      <c r="J42" s="29"/>
      <c r="K42" s="29"/>
      <c r="L42" s="29"/>
      <c r="M42" s="29"/>
      <c r="N42" s="29"/>
      <c r="O42" s="27"/>
    </row>
    <row r="43" spans="2:15" ht="22.35" customHeight="1" x14ac:dyDescent="0.2">
      <c r="B43" s="46" t="s">
        <v>130</v>
      </c>
      <c r="C43" s="46" t="s">
        <v>73</v>
      </c>
      <c r="D43" s="46" t="s">
        <v>257</v>
      </c>
      <c r="E43" s="29"/>
      <c r="F43" s="25" t="s">
        <v>257</v>
      </c>
      <c r="G43" s="29"/>
      <c r="H43" s="47"/>
      <c r="I43" s="29"/>
      <c r="J43" s="47"/>
      <c r="K43" s="29"/>
      <c r="L43" s="47"/>
      <c r="M43" s="29"/>
      <c r="N43" s="47"/>
      <c r="O43" s="25"/>
    </row>
    <row r="44" spans="2:15" ht="22.35" customHeight="1" x14ac:dyDescent="0.2">
      <c r="B44" s="26" t="s">
        <v>257</v>
      </c>
      <c r="C44" s="26" t="s">
        <v>165</v>
      </c>
      <c r="D44" s="26" t="s">
        <v>228</v>
      </c>
      <c r="E44" s="45">
        <v>2.1</v>
      </c>
      <c r="F44" s="27" t="s">
        <v>95</v>
      </c>
      <c r="G44" s="29"/>
      <c r="H44" s="28"/>
      <c r="I44" s="28"/>
      <c r="J44" s="28"/>
      <c r="K44" s="28"/>
      <c r="L44" s="28"/>
      <c r="M44" s="28"/>
      <c r="N44" s="28"/>
      <c r="O44" s="27"/>
    </row>
    <row r="45" spans="2:15" ht="22.35" customHeight="1" x14ac:dyDescent="0.2">
      <c r="B45" s="26" t="s">
        <v>257</v>
      </c>
      <c r="C45" s="26" t="s">
        <v>28</v>
      </c>
      <c r="D45" s="26" t="s">
        <v>100</v>
      </c>
      <c r="E45" s="45">
        <v>0.16</v>
      </c>
      <c r="F45" s="27" t="s">
        <v>182</v>
      </c>
      <c r="G45" s="29"/>
      <c r="H45" s="28"/>
      <c r="I45" s="28"/>
      <c r="J45" s="28"/>
      <c r="K45" s="28"/>
      <c r="L45" s="28"/>
      <c r="M45" s="28"/>
      <c r="N45" s="28"/>
      <c r="O45" s="27"/>
    </row>
    <row r="46" spans="2:15" ht="22.35" customHeight="1" x14ac:dyDescent="0.2">
      <c r="B46" s="26" t="s">
        <v>257</v>
      </c>
      <c r="C46" s="26" t="s">
        <v>257</v>
      </c>
      <c r="D46" s="26" t="s">
        <v>257</v>
      </c>
      <c r="E46" s="29"/>
      <c r="F46" s="27" t="s">
        <v>257</v>
      </c>
      <c r="G46" s="29"/>
      <c r="H46" s="28"/>
      <c r="I46" s="29"/>
      <c r="J46" s="29"/>
      <c r="K46" s="29"/>
      <c r="L46" s="29"/>
      <c r="M46" s="29"/>
      <c r="N46" s="29"/>
      <c r="O46" s="27"/>
    </row>
    <row r="47" spans="2:15" ht="22.35" customHeight="1" x14ac:dyDescent="0.2">
      <c r="B47" s="46" t="s">
        <v>130</v>
      </c>
      <c r="C47" s="46" t="s">
        <v>52</v>
      </c>
      <c r="D47" s="46" t="s">
        <v>257</v>
      </c>
      <c r="E47" s="29"/>
      <c r="F47" s="25" t="s">
        <v>257</v>
      </c>
      <c r="G47" s="29"/>
      <c r="H47" s="47"/>
      <c r="I47" s="29"/>
      <c r="J47" s="47"/>
      <c r="K47" s="29"/>
      <c r="L47" s="47"/>
      <c r="M47" s="29"/>
      <c r="N47" s="47"/>
      <c r="O47" s="25"/>
    </row>
    <row r="48" spans="2:15" ht="22.35" customHeight="1" x14ac:dyDescent="0.2">
      <c r="B48" s="26" t="s">
        <v>257</v>
      </c>
      <c r="C48" s="26" t="s">
        <v>165</v>
      </c>
      <c r="D48" s="26" t="s">
        <v>228</v>
      </c>
      <c r="E48" s="45">
        <v>66.900000000000006</v>
      </c>
      <c r="F48" s="27" t="s">
        <v>95</v>
      </c>
      <c r="G48" s="29"/>
      <c r="H48" s="28"/>
      <c r="I48" s="28"/>
      <c r="J48" s="28"/>
      <c r="K48" s="28"/>
      <c r="L48" s="28"/>
      <c r="M48" s="28"/>
      <c r="N48" s="28"/>
      <c r="O48" s="27"/>
    </row>
    <row r="49" spans="2:15" ht="22.35" customHeight="1" x14ac:dyDescent="0.2">
      <c r="B49" s="26" t="s">
        <v>257</v>
      </c>
      <c r="C49" s="26" t="s">
        <v>165</v>
      </c>
      <c r="D49" s="26" t="s">
        <v>38</v>
      </c>
      <c r="E49" s="45">
        <v>4.8</v>
      </c>
      <c r="F49" s="27" t="s">
        <v>95</v>
      </c>
      <c r="G49" s="29"/>
      <c r="H49" s="28"/>
      <c r="I49" s="28"/>
      <c r="J49" s="28"/>
      <c r="K49" s="28"/>
      <c r="L49" s="28"/>
      <c r="M49" s="28"/>
      <c r="N49" s="28"/>
      <c r="O49" s="27"/>
    </row>
    <row r="50" spans="2:15" ht="22.35" customHeight="1" x14ac:dyDescent="0.2">
      <c r="B50" s="26" t="s">
        <v>257</v>
      </c>
      <c r="C50" s="26" t="s">
        <v>183</v>
      </c>
      <c r="D50" s="26" t="s">
        <v>244</v>
      </c>
      <c r="E50" s="45">
        <v>128.43</v>
      </c>
      <c r="F50" s="27" t="s">
        <v>182</v>
      </c>
      <c r="G50" s="29"/>
      <c r="H50" s="28"/>
      <c r="I50" s="28"/>
      <c r="J50" s="28"/>
      <c r="K50" s="28"/>
      <c r="L50" s="28"/>
      <c r="M50" s="28"/>
      <c r="N50" s="28"/>
      <c r="O50" s="27"/>
    </row>
    <row r="51" spans="2:15" ht="22.35" customHeight="1" x14ac:dyDescent="0.2">
      <c r="B51" s="26" t="s">
        <v>257</v>
      </c>
      <c r="C51" s="26" t="s">
        <v>28</v>
      </c>
      <c r="D51" s="26" t="s">
        <v>100</v>
      </c>
      <c r="E51" s="45">
        <v>3.82</v>
      </c>
      <c r="F51" s="27" t="s">
        <v>182</v>
      </c>
      <c r="G51" s="29"/>
      <c r="H51" s="28"/>
      <c r="I51" s="28"/>
      <c r="J51" s="28"/>
      <c r="K51" s="28"/>
      <c r="L51" s="28"/>
      <c r="M51" s="28"/>
      <c r="N51" s="28"/>
      <c r="O51" s="27"/>
    </row>
    <row r="52" spans="2:15" ht="22.35" customHeight="1" x14ac:dyDescent="0.2">
      <c r="B52" s="26" t="s">
        <v>257</v>
      </c>
      <c r="C52" s="26" t="s">
        <v>257</v>
      </c>
      <c r="D52" s="26" t="s">
        <v>257</v>
      </c>
      <c r="E52" s="29"/>
      <c r="F52" s="27" t="s">
        <v>257</v>
      </c>
      <c r="G52" s="29"/>
      <c r="H52" s="28"/>
      <c r="I52" s="29"/>
      <c r="J52" s="29"/>
      <c r="K52" s="29"/>
      <c r="L52" s="29"/>
      <c r="M52" s="29"/>
      <c r="N52" s="29"/>
      <c r="O52" s="27"/>
    </row>
    <row r="53" spans="2:15" ht="22.35" customHeight="1" x14ac:dyDescent="0.2">
      <c r="B53" s="46" t="s">
        <v>147</v>
      </c>
      <c r="C53" s="46" t="s">
        <v>80</v>
      </c>
      <c r="D53" s="46" t="s">
        <v>257</v>
      </c>
      <c r="E53" s="29"/>
      <c r="F53" s="25" t="s">
        <v>257</v>
      </c>
      <c r="G53" s="29"/>
      <c r="H53" s="47"/>
      <c r="I53" s="29"/>
      <c r="J53" s="28"/>
      <c r="K53" s="29"/>
      <c r="L53" s="28"/>
      <c r="M53" s="29"/>
      <c r="N53" s="47"/>
      <c r="O53" s="25"/>
    </row>
    <row r="54" spans="2:15" ht="22.35" customHeight="1" x14ac:dyDescent="0.2">
      <c r="B54" s="26" t="s">
        <v>257</v>
      </c>
      <c r="C54" s="26" t="s">
        <v>118</v>
      </c>
      <c r="D54" s="26" t="s">
        <v>257</v>
      </c>
      <c r="E54" s="29">
        <v>7</v>
      </c>
      <c r="F54" s="27" t="s">
        <v>229</v>
      </c>
      <c r="G54" s="29"/>
      <c r="H54" s="28"/>
      <c r="I54" s="28"/>
      <c r="J54" s="28"/>
      <c r="K54" s="28"/>
      <c r="L54" s="28"/>
      <c r="M54" s="28"/>
      <c r="N54" s="28"/>
      <c r="O54" s="27"/>
    </row>
    <row r="55" spans="2:15" ht="22.35" customHeight="1" x14ac:dyDescent="0.2">
      <c r="B55" s="26" t="s">
        <v>257</v>
      </c>
      <c r="C55" s="26" t="s">
        <v>87</v>
      </c>
      <c r="D55" s="26" t="s">
        <v>131</v>
      </c>
      <c r="E55" s="29">
        <v>2</v>
      </c>
      <c r="F55" s="27" t="s">
        <v>229</v>
      </c>
      <c r="G55" s="29"/>
      <c r="H55" s="28"/>
      <c r="I55" s="28"/>
      <c r="J55" s="28"/>
      <c r="K55" s="28"/>
      <c r="L55" s="28"/>
      <c r="M55" s="28"/>
      <c r="N55" s="28"/>
      <c r="O55" s="27"/>
    </row>
    <row r="56" spans="2:15" ht="22.35" customHeight="1" x14ac:dyDescent="0.2">
      <c r="B56" s="26" t="s">
        <v>257</v>
      </c>
      <c r="C56" s="26" t="s">
        <v>122</v>
      </c>
      <c r="D56" s="26" t="s">
        <v>2</v>
      </c>
      <c r="E56" s="29">
        <v>3</v>
      </c>
      <c r="F56" s="27" t="s">
        <v>229</v>
      </c>
      <c r="G56" s="29"/>
      <c r="H56" s="28"/>
      <c r="I56" s="28"/>
      <c r="J56" s="28"/>
      <c r="K56" s="28"/>
      <c r="L56" s="28"/>
      <c r="M56" s="28"/>
      <c r="N56" s="28"/>
      <c r="O56" s="27"/>
    </row>
    <row r="57" spans="2:15" ht="22.35" customHeight="1" x14ac:dyDescent="0.2">
      <c r="B57" s="26" t="s">
        <v>257</v>
      </c>
      <c r="C57" s="26" t="s">
        <v>168</v>
      </c>
      <c r="D57" s="26" t="s">
        <v>60</v>
      </c>
      <c r="E57" s="45">
        <v>0.13</v>
      </c>
      <c r="F57" s="27" t="s">
        <v>175</v>
      </c>
      <c r="G57" s="29"/>
      <c r="H57" s="28"/>
      <c r="I57" s="28"/>
      <c r="J57" s="28"/>
      <c r="K57" s="28"/>
      <c r="L57" s="28"/>
      <c r="M57" s="28"/>
      <c r="N57" s="28"/>
      <c r="O57" s="27"/>
    </row>
    <row r="58" spans="2:15" ht="22.35" customHeight="1" x14ac:dyDescent="0.2">
      <c r="B58" s="26" t="s">
        <v>257</v>
      </c>
      <c r="C58" s="26" t="s">
        <v>257</v>
      </c>
      <c r="D58" s="26" t="s">
        <v>257</v>
      </c>
      <c r="E58" s="29"/>
      <c r="F58" s="27" t="s">
        <v>257</v>
      </c>
      <c r="G58" s="29"/>
      <c r="H58" s="28"/>
      <c r="I58" s="29"/>
      <c r="J58" s="29"/>
      <c r="K58" s="29"/>
      <c r="L58" s="29"/>
      <c r="M58" s="29"/>
      <c r="N58" s="29"/>
      <c r="O58" s="27"/>
    </row>
    <row r="59" spans="2:15" ht="22.35" customHeight="1" x14ac:dyDescent="0.2">
      <c r="B59" s="46" t="s">
        <v>65</v>
      </c>
      <c r="C59" s="46" t="s">
        <v>64</v>
      </c>
      <c r="D59" s="46" t="s">
        <v>257</v>
      </c>
      <c r="E59" s="29"/>
      <c r="F59" s="25" t="s">
        <v>257</v>
      </c>
      <c r="G59" s="29"/>
      <c r="H59" s="28"/>
      <c r="I59" s="29"/>
      <c r="J59" s="29"/>
      <c r="K59" s="29"/>
      <c r="L59" s="29"/>
      <c r="M59" s="29"/>
      <c r="N59" s="29"/>
      <c r="O59" s="25"/>
    </row>
    <row r="60" spans="2:15" ht="22.35" customHeight="1" x14ac:dyDescent="0.2">
      <c r="B60" s="26" t="s">
        <v>257</v>
      </c>
      <c r="C60" s="26" t="s">
        <v>13</v>
      </c>
      <c r="D60" s="26" t="s">
        <v>132</v>
      </c>
      <c r="E60" s="29">
        <v>2</v>
      </c>
      <c r="F60" s="27" t="s">
        <v>43</v>
      </c>
      <c r="G60" s="29"/>
      <c r="H60" s="28"/>
      <c r="I60" s="28"/>
      <c r="J60" s="28"/>
      <c r="K60" s="28"/>
      <c r="L60" s="28"/>
      <c r="M60" s="28"/>
      <c r="N60" s="28"/>
      <c r="O60" s="27"/>
    </row>
    <row r="61" spans="2:15" ht="22.35" customHeight="1" x14ac:dyDescent="0.2">
      <c r="B61" s="26" t="s">
        <v>257</v>
      </c>
      <c r="C61" s="26" t="s">
        <v>257</v>
      </c>
      <c r="D61" s="26" t="s">
        <v>257</v>
      </c>
      <c r="E61" s="29"/>
      <c r="F61" s="27" t="s">
        <v>257</v>
      </c>
      <c r="G61" s="29"/>
      <c r="H61" s="28"/>
      <c r="I61" s="29"/>
      <c r="J61" s="29"/>
      <c r="K61" s="29"/>
      <c r="L61" s="29"/>
      <c r="M61" s="29"/>
      <c r="N61" s="29"/>
      <c r="O61" s="27"/>
    </row>
    <row r="62" spans="2:15" ht="22.35" customHeight="1" x14ac:dyDescent="0.2">
      <c r="B62" s="46" t="s">
        <v>181</v>
      </c>
      <c r="C62" s="46" t="s">
        <v>63</v>
      </c>
      <c r="D62" s="46" t="s">
        <v>257</v>
      </c>
      <c r="E62" s="29"/>
      <c r="F62" s="25" t="s">
        <v>257</v>
      </c>
      <c r="G62" s="29"/>
      <c r="H62" s="47"/>
      <c r="I62" s="29"/>
      <c r="J62" s="28"/>
      <c r="K62" s="29"/>
      <c r="L62" s="28"/>
      <c r="M62" s="29"/>
      <c r="N62" s="47"/>
      <c r="O62" s="25"/>
    </row>
    <row r="63" spans="2:15" ht="22.35" customHeight="1" x14ac:dyDescent="0.2">
      <c r="B63" s="26" t="s">
        <v>257</v>
      </c>
      <c r="C63" s="26" t="s">
        <v>118</v>
      </c>
      <c r="D63" s="26" t="s">
        <v>257</v>
      </c>
      <c r="E63" s="29">
        <v>9</v>
      </c>
      <c r="F63" s="27" t="s">
        <v>229</v>
      </c>
      <c r="G63" s="29"/>
      <c r="H63" s="28"/>
      <c r="I63" s="28"/>
      <c r="J63" s="28"/>
      <c r="K63" s="28"/>
      <c r="L63" s="28"/>
      <c r="M63" s="28"/>
      <c r="N63" s="28"/>
      <c r="O63" s="27"/>
    </row>
    <row r="64" spans="2:15" ht="22.35" customHeight="1" x14ac:dyDescent="0.2">
      <c r="B64" s="26" t="s">
        <v>257</v>
      </c>
      <c r="C64" s="26" t="s">
        <v>13</v>
      </c>
      <c r="D64" s="26" t="s">
        <v>132</v>
      </c>
      <c r="E64" s="29">
        <v>2</v>
      </c>
      <c r="F64" s="27" t="s">
        <v>43</v>
      </c>
      <c r="G64" s="29"/>
      <c r="H64" s="28"/>
      <c r="I64" s="28"/>
      <c r="J64" s="28"/>
      <c r="K64" s="28"/>
      <c r="L64" s="28"/>
      <c r="M64" s="28"/>
      <c r="N64" s="28"/>
      <c r="O64" s="27"/>
    </row>
    <row r="65" spans="2:15" ht="22.35" customHeight="1" x14ac:dyDescent="0.2">
      <c r="B65" s="26" t="s">
        <v>257</v>
      </c>
      <c r="C65" s="26" t="s">
        <v>242</v>
      </c>
      <c r="D65" s="26" t="s">
        <v>188</v>
      </c>
      <c r="E65" s="29">
        <v>1</v>
      </c>
      <c r="F65" s="27" t="s">
        <v>198</v>
      </c>
      <c r="G65" s="29"/>
      <c r="H65" s="28"/>
      <c r="I65" s="28"/>
      <c r="J65" s="28"/>
      <c r="K65" s="28"/>
      <c r="L65" s="28"/>
      <c r="M65" s="28"/>
      <c r="N65" s="28"/>
      <c r="O65" s="27"/>
    </row>
    <row r="66" spans="2:15" ht="22.35" customHeight="1" x14ac:dyDescent="0.2">
      <c r="B66" s="26" t="s">
        <v>257</v>
      </c>
      <c r="C66" s="26" t="s">
        <v>257</v>
      </c>
      <c r="D66" s="26" t="s">
        <v>257</v>
      </c>
      <c r="E66" s="29"/>
      <c r="F66" s="27" t="s">
        <v>257</v>
      </c>
      <c r="G66" s="29"/>
      <c r="H66" s="28"/>
      <c r="I66" s="29"/>
      <c r="J66" s="29"/>
      <c r="K66" s="29"/>
      <c r="L66" s="29"/>
      <c r="M66" s="29"/>
      <c r="N66" s="29"/>
      <c r="O66" s="27"/>
    </row>
    <row r="67" spans="2:15" ht="22.35" hidden="1" customHeight="1" x14ac:dyDescent="0.2">
      <c r="B67" s="26" t="s">
        <v>257</v>
      </c>
      <c r="C67" s="26" t="s">
        <v>257</v>
      </c>
      <c r="D67" s="26" t="s">
        <v>257</v>
      </c>
      <c r="E67" s="29"/>
      <c r="F67" s="27" t="s">
        <v>257</v>
      </c>
      <c r="G67" s="29"/>
      <c r="H67" s="28"/>
      <c r="I67" s="29"/>
      <c r="J67" s="29"/>
      <c r="K67" s="29"/>
      <c r="L67" s="29"/>
      <c r="M67" s="29"/>
      <c r="N67" s="29"/>
      <c r="O67" s="27"/>
    </row>
    <row r="68" spans="2:15" ht="22.35" hidden="1" customHeight="1" x14ac:dyDescent="0.2">
      <c r="B68" s="26" t="s">
        <v>257</v>
      </c>
      <c r="C68" s="26" t="s">
        <v>257</v>
      </c>
      <c r="D68" s="26" t="s">
        <v>257</v>
      </c>
      <c r="E68" s="29"/>
      <c r="F68" s="27" t="s">
        <v>257</v>
      </c>
      <c r="G68" s="29"/>
      <c r="H68" s="28"/>
      <c r="I68" s="29"/>
      <c r="J68" s="29"/>
      <c r="K68" s="29"/>
      <c r="L68" s="29"/>
      <c r="M68" s="29"/>
      <c r="N68" s="29"/>
      <c r="O68" s="27"/>
    </row>
    <row r="69" spans="2:15" ht="22.35" hidden="1" customHeight="1" x14ac:dyDescent="0.2">
      <c r="B69" s="26" t="s">
        <v>257</v>
      </c>
      <c r="C69" s="26" t="s">
        <v>257</v>
      </c>
      <c r="D69" s="26" t="s">
        <v>257</v>
      </c>
      <c r="E69" s="29"/>
      <c r="F69" s="27" t="s">
        <v>257</v>
      </c>
      <c r="G69" s="29"/>
      <c r="H69" s="28"/>
      <c r="I69" s="29"/>
      <c r="J69" s="29"/>
      <c r="K69" s="29"/>
      <c r="L69" s="29"/>
      <c r="M69" s="29"/>
      <c r="N69" s="29"/>
      <c r="O69" s="27"/>
    </row>
    <row r="70" spans="2:15" ht="22.35" hidden="1" customHeight="1" x14ac:dyDescent="0.2">
      <c r="B70" s="46" t="s">
        <v>257</v>
      </c>
      <c r="C70" s="46" t="s">
        <v>255</v>
      </c>
      <c r="D70" s="46" t="s">
        <v>257</v>
      </c>
      <c r="E70" s="29"/>
      <c r="F70" s="25" t="s">
        <v>257</v>
      </c>
      <c r="G70" s="29"/>
      <c r="H70" s="47"/>
      <c r="I70" s="29"/>
      <c r="J70" s="47"/>
      <c r="K70" s="29"/>
      <c r="L70" s="47"/>
      <c r="M70" s="29"/>
      <c r="N70" s="47"/>
      <c r="O70" s="25"/>
    </row>
    <row r="71" spans="2:15" ht="22.35" hidden="1" customHeight="1" x14ac:dyDescent="0.2">
      <c r="B71" s="26" t="s">
        <v>257</v>
      </c>
      <c r="C71" s="26" t="s">
        <v>210</v>
      </c>
      <c r="D71" s="26" t="s">
        <v>257</v>
      </c>
      <c r="E71" s="45">
        <v>19.100000000000001</v>
      </c>
      <c r="F71" s="27" t="s">
        <v>50</v>
      </c>
      <c r="G71" s="29"/>
      <c r="H71" s="28"/>
      <c r="I71" s="29"/>
      <c r="J71" s="29"/>
      <c r="K71" s="29"/>
      <c r="L71" s="29"/>
      <c r="M71" s="29"/>
      <c r="N71" s="29"/>
      <c r="O71" s="27"/>
    </row>
    <row r="72" spans="2:15" ht="22.35" hidden="1" customHeight="1" x14ac:dyDescent="0.2">
      <c r="B72" s="26" t="s">
        <v>257</v>
      </c>
      <c r="C72" s="26" t="s">
        <v>112</v>
      </c>
      <c r="D72" s="26" t="s">
        <v>257</v>
      </c>
      <c r="E72" s="45">
        <v>3.56</v>
      </c>
      <c r="F72" s="27" t="s">
        <v>50</v>
      </c>
      <c r="G72" s="29"/>
      <c r="H72" s="28"/>
      <c r="I72" s="29"/>
      <c r="J72" s="29"/>
      <c r="K72" s="29"/>
      <c r="L72" s="29"/>
      <c r="M72" s="29"/>
      <c r="N72" s="29"/>
      <c r="O72" s="27"/>
    </row>
    <row r="73" spans="2:15" ht="22.35" hidden="1" customHeight="1" x14ac:dyDescent="0.2">
      <c r="B73" s="26" t="s">
        <v>257</v>
      </c>
      <c r="C73" s="26" t="s">
        <v>93</v>
      </c>
      <c r="D73" s="26" t="s">
        <v>257</v>
      </c>
      <c r="E73" s="45">
        <v>1.01</v>
      </c>
      <c r="F73" s="27" t="s">
        <v>50</v>
      </c>
      <c r="G73" s="29"/>
      <c r="H73" s="28"/>
      <c r="I73" s="29"/>
      <c r="J73" s="29"/>
      <c r="K73" s="29"/>
      <c r="L73" s="29"/>
      <c r="M73" s="29"/>
      <c r="N73" s="29"/>
      <c r="O73" s="27"/>
    </row>
    <row r="74" spans="2:15" ht="22.35" hidden="1" customHeight="1" x14ac:dyDescent="0.2">
      <c r="B74" s="26" t="s">
        <v>257</v>
      </c>
      <c r="C74" s="26" t="s">
        <v>141</v>
      </c>
      <c r="D74" s="26" t="s">
        <v>257</v>
      </c>
      <c r="E74" s="45">
        <v>3.5950000000000002</v>
      </c>
      <c r="F74" s="27" t="s">
        <v>50</v>
      </c>
      <c r="G74" s="29"/>
      <c r="H74" s="28"/>
      <c r="I74" s="29"/>
      <c r="J74" s="29"/>
      <c r="K74" s="29"/>
      <c r="L74" s="29"/>
      <c r="M74" s="29"/>
      <c r="N74" s="29"/>
      <c r="O74" s="27"/>
    </row>
    <row r="75" spans="2:15" ht="22.35" hidden="1" customHeight="1" x14ac:dyDescent="0.2">
      <c r="B75" s="26" t="s">
        <v>257</v>
      </c>
      <c r="C75" s="26" t="s">
        <v>212</v>
      </c>
      <c r="D75" s="26" t="s">
        <v>257</v>
      </c>
      <c r="E75" s="45">
        <v>4.75</v>
      </c>
      <c r="F75" s="27" t="s">
        <v>50</v>
      </c>
      <c r="G75" s="29"/>
      <c r="H75" s="28"/>
      <c r="I75" s="29"/>
      <c r="J75" s="29"/>
      <c r="K75" s="29"/>
      <c r="L75" s="29"/>
      <c r="M75" s="29"/>
      <c r="N75" s="29"/>
      <c r="O75" s="27"/>
    </row>
    <row r="76" spans="2:15" ht="22.35" hidden="1" customHeight="1" x14ac:dyDescent="0.2">
      <c r="B76" s="26" t="s">
        <v>257</v>
      </c>
      <c r="C76" s="26" t="s">
        <v>235</v>
      </c>
      <c r="D76" s="26" t="s">
        <v>257</v>
      </c>
      <c r="E76" s="45">
        <v>13.14</v>
      </c>
      <c r="F76" s="27" t="s">
        <v>50</v>
      </c>
      <c r="G76" s="29"/>
      <c r="H76" s="28"/>
      <c r="I76" s="29"/>
      <c r="J76" s="29"/>
      <c r="K76" s="29"/>
      <c r="L76" s="29"/>
      <c r="M76" s="29"/>
      <c r="N76" s="29"/>
      <c r="O76" s="27"/>
    </row>
    <row r="77" spans="2:15" ht="22.35" hidden="1" customHeight="1" x14ac:dyDescent="0.2">
      <c r="B77" s="26" t="s">
        <v>257</v>
      </c>
      <c r="C77" s="26" t="s">
        <v>47</v>
      </c>
      <c r="D77" s="26" t="s">
        <v>257</v>
      </c>
      <c r="E77" s="45">
        <v>2.2999999999999998</v>
      </c>
      <c r="F77" s="27" t="s">
        <v>50</v>
      </c>
      <c r="G77" s="29"/>
      <c r="H77" s="28"/>
      <c r="I77" s="29"/>
      <c r="J77" s="29"/>
      <c r="K77" s="29"/>
      <c r="L77" s="29"/>
      <c r="M77" s="29"/>
      <c r="N77" s="29"/>
      <c r="O77" s="27"/>
    </row>
    <row r="78" spans="2:15" ht="22.35" hidden="1" customHeight="1" x14ac:dyDescent="0.2">
      <c r="B78" s="26" t="s">
        <v>257</v>
      </c>
      <c r="C78" s="26" t="s">
        <v>125</v>
      </c>
      <c r="D78" s="26" t="s">
        <v>257</v>
      </c>
      <c r="E78" s="45">
        <v>0.32</v>
      </c>
      <c r="F78" s="27" t="s">
        <v>50</v>
      </c>
      <c r="G78" s="29"/>
      <c r="H78" s="28"/>
      <c r="I78" s="29"/>
      <c r="J78" s="29"/>
      <c r="K78" s="29"/>
      <c r="L78" s="29"/>
      <c r="M78" s="29"/>
      <c r="N78" s="29"/>
      <c r="O78" s="27"/>
    </row>
    <row r="79" spans="2:15" ht="22.35" hidden="1" customHeight="1" x14ac:dyDescent="0.2">
      <c r="B79" s="26" t="s">
        <v>257</v>
      </c>
      <c r="C79" s="26" t="s">
        <v>226</v>
      </c>
      <c r="D79" s="26" t="s">
        <v>257</v>
      </c>
      <c r="E79" s="45">
        <v>3.15</v>
      </c>
      <c r="F79" s="27" t="s">
        <v>50</v>
      </c>
      <c r="G79" s="29"/>
      <c r="H79" s="28"/>
      <c r="I79" s="29"/>
      <c r="J79" s="29"/>
      <c r="K79" s="29"/>
      <c r="L79" s="29"/>
      <c r="M79" s="29"/>
      <c r="N79" s="29"/>
      <c r="O79" s="27"/>
    </row>
    <row r="80" spans="2:15" ht="22.35" hidden="1" customHeight="1" x14ac:dyDescent="0.2">
      <c r="B80" s="26" t="s">
        <v>257</v>
      </c>
      <c r="C80" s="26" t="s">
        <v>63</v>
      </c>
      <c r="D80" s="26" t="s">
        <v>257</v>
      </c>
      <c r="E80" s="29"/>
      <c r="F80" s="27" t="s">
        <v>257</v>
      </c>
      <c r="G80" s="29"/>
      <c r="H80" s="28"/>
      <c r="I80" s="29"/>
      <c r="J80" s="29"/>
      <c r="K80" s="29"/>
      <c r="L80" s="29"/>
      <c r="M80" s="29"/>
      <c r="N80" s="29"/>
      <c r="O80" s="27"/>
    </row>
    <row r="81" spans="2:15" ht="22.35" hidden="1" customHeight="1" x14ac:dyDescent="0.2">
      <c r="B81" s="26" t="s">
        <v>257</v>
      </c>
      <c r="C81" s="26" t="s">
        <v>206</v>
      </c>
      <c r="D81" s="26" t="s">
        <v>257</v>
      </c>
      <c r="E81" s="45">
        <v>0.9</v>
      </c>
      <c r="F81" s="27" t="s">
        <v>50</v>
      </c>
      <c r="G81" s="29"/>
      <c r="H81" s="28"/>
      <c r="I81" s="29"/>
      <c r="J81" s="29"/>
      <c r="K81" s="29"/>
      <c r="L81" s="29"/>
      <c r="M81" s="29"/>
      <c r="N81" s="29"/>
      <c r="O81" s="27"/>
    </row>
    <row r="82" spans="2:15" ht="22.35" hidden="1" customHeight="1" x14ac:dyDescent="0.2">
      <c r="B82" s="26" t="s">
        <v>257</v>
      </c>
      <c r="C82" s="26" t="s">
        <v>250</v>
      </c>
      <c r="D82" s="26" t="s">
        <v>257</v>
      </c>
      <c r="E82" s="45">
        <v>5.5</v>
      </c>
      <c r="F82" s="27" t="s">
        <v>50</v>
      </c>
      <c r="G82" s="29"/>
      <c r="H82" s="28"/>
      <c r="I82" s="29"/>
      <c r="J82" s="29"/>
      <c r="K82" s="29"/>
      <c r="L82" s="29"/>
      <c r="M82" s="29"/>
      <c r="N82" s="29"/>
      <c r="O82" s="27"/>
    </row>
    <row r="83" spans="2:15" ht="22.35" hidden="1" customHeight="1" x14ac:dyDescent="0.2">
      <c r="B83" s="26" t="s">
        <v>257</v>
      </c>
      <c r="C83" s="26" t="s">
        <v>241</v>
      </c>
      <c r="D83" s="26" t="s">
        <v>257</v>
      </c>
      <c r="E83" s="29"/>
      <c r="F83" s="27" t="s">
        <v>257</v>
      </c>
      <c r="G83" s="29"/>
      <c r="H83" s="28"/>
      <c r="I83" s="29"/>
      <c r="J83" s="29"/>
      <c r="K83" s="29"/>
      <c r="L83" s="29"/>
      <c r="M83" s="29"/>
      <c r="N83" s="29"/>
      <c r="O83" s="27"/>
    </row>
    <row r="84" spans="2:15" ht="22.35" hidden="1" customHeight="1" x14ac:dyDescent="0.2">
      <c r="B84" s="26" t="s">
        <v>257</v>
      </c>
      <c r="C84" s="26" t="s">
        <v>27</v>
      </c>
      <c r="D84" s="26" t="s">
        <v>257</v>
      </c>
      <c r="E84" s="29"/>
      <c r="F84" s="27" t="s">
        <v>257</v>
      </c>
      <c r="G84" s="29"/>
      <c r="H84" s="28"/>
      <c r="I84" s="29"/>
      <c r="J84" s="29"/>
      <c r="K84" s="29"/>
      <c r="L84" s="29"/>
      <c r="M84" s="29"/>
      <c r="N84" s="29"/>
      <c r="O84" s="27"/>
    </row>
    <row r="85" spans="2:15" ht="22.35" hidden="1" customHeight="1" x14ac:dyDescent="0.2">
      <c r="B85" s="26" t="s">
        <v>257</v>
      </c>
      <c r="C85" s="26" t="s">
        <v>91</v>
      </c>
      <c r="D85" s="26" t="s">
        <v>257</v>
      </c>
      <c r="E85" s="45">
        <v>6.0000000000000001E-3</v>
      </c>
      <c r="F85" s="27" t="s">
        <v>50</v>
      </c>
      <c r="G85" s="29"/>
      <c r="H85" s="28"/>
      <c r="I85" s="29"/>
      <c r="J85" s="29"/>
      <c r="K85" s="29"/>
      <c r="L85" s="29"/>
      <c r="M85" s="29"/>
      <c r="N85" s="29"/>
      <c r="O85" s="27"/>
    </row>
    <row r="86" spans="2:15" ht="22.35" hidden="1" customHeight="1" x14ac:dyDescent="0.2">
      <c r="B86" s="26" t="s">
        <v>257</v>
      </c>
      <c r="C86" s="26" t="s">
        <v>58</v>
      </c>
      <c r="D86" s="26" t="s">
        <v>257</v>
      </c>
      <c r="E86" s="45">
        <v>0.09</v>
      </c>
      <c r="F86" s="27" t="s">
        <v>50</v>
      </c>
      <c r="G86" s="29"/>
      <c r="H86" s="28"/>
      <c r="I86" s="29"/>
      <c r="J86" s="29"/>
      <c r="K86" s="29"/>
      <c r="L86" s="29"/>
      <c r="M86" s="29"/>
      <c r="N86" s="29"/>
      <c r="O86" s="27"/>
    </row>
    <row r="87" spans="2:15" ht="22.35" hidden="1" customHeight="1" x14ac:dyDescent="0.2">
      <c r="B87" s="26" t="s">
        <v>257</v>
      </c>
      <c r="C87" s="26" t="s">
        <v>240</v>
      </c>
      <c r="D87" s="26" t="s">
        <v>257</v>
      </c>
      <c r="E87" s="29"/>
      <c r="F87" s="27" t="s">
        <v>257</v>
      </c>
      <c r="G87" s="29"/>
      <c r="H87" s="28"/>
      <c r="I87" s="29"/>
      <c r="J87" s="29"/>
      <c r="K87" s="29"/>
      <c r="L87" s="29"/>
      <c r="M87" s="29"/>
      <c r="N87" s="29"/>
      <c r="O87" s="27"/>
    </row>
    <row r="88" spans="2:15" ht="22.35" hidden="1" customHeight="1" x14ac:dyDescent="0.2">
      <c r="B88" s="26" t="s">
        <v>257</v>
      </c>
      <c r="C88" s="26" t="s">
        <v>214</v>
      </c>
      <c r="D88" s="26" t="s">
        <v>257</v>
      </c>
      <c r="E88" s="29">
        <v>8</v>
      </c>
      <c r="F88" s="27" t="s">
        <v>50</v>
      </c>
      <c r="G88" s="29"/>
      <c r="H88" s="28"/>
      <c r="I88" s="29"/>
      <c r="J88" s="29"/>
      <c r="K88" s="29"/>
      <c r="L88" s="29"/>
      <c r="M88" s="29"/>
      <c r="N88" s="29"/>
      <c r="O88" s="27"/>
    </row>
    <row r="89" spans="2:15" ht="22.35" hidden="1" customHeight="1" x14ac:dyDescent="0.2">
      <c r="B89" s="26" t="s">
        <v>257</v>
      </c>
      <c r="C89" s="26" t="s">
        <v>89</v>
      </c>
      <c r="D89" s="26" t="s">
        <v>257</v>
      </c>
      <c r="E89" s="29">
        <v>15</v>
      </c>
      <c r="F89" s="27" t="s">
        <v>50</v>
      </c>
      <c r="G89" s="29"/>
      <c r="H89" s="28"/>
      <c r="I89" s="29"/>
      <c r="J89" s="29"/>
      <c r="K89" s="29"/>
      <c r="L89" s="29"/>
      <c r="M89" s="29"/>
      <c r="N89" s="29"/>
      <c r="O89" s="27"/>
    </row>
    <row r="90" spans="2:15" ht="22.35" hidden="1" customHeight="1" x14ac:dyDescent="0.2">
      <c r="B90" s="26" t="s">
        <v>257</v>
      </c>
      <c r="C90" s="26" t="s">
        <v>213</v>
      </c>
      <c r="D90" s="26" t="s">
        <v>257</v>
      </c>
      <c r="E90" s="29"/>
      <c r="F90" s="27" t="s">
        <v>257</v>
      </c>
      <c r="G90" s="29"/>
      <c r="H90" s="28"/>
      <c r="I90" s="29"/>
      <c r="J90" s="29"/>
      <c r="K90" s="29"/>
      <c r="L90" s="29"/>
      <c r="M90" s="29"/>
      <c r="N90" s="29"/>
      <c r="O90" s="27"/>
    </row>
    <row r="91" spans="2:15" ht="22.35" hidden="1" customHeight="1" x14ac:dyDescent="0.2">
      <c r="B91" s="26" t="s">
        <v>257</v>
      </c>
      <c r="C91" s="26" t="s">
        <v>19</v>
      </c>
      <c r="D91" s="26" t="s">
        <v>257</v>
      </c>
      <c r="E91" s="29">
        <v>10</v>
      </c>
      <c r="F91" s="27" t="s">
        <v>50</v>
      </c>
      <c r="G91" s="29"/>
      <c r="H91" s="28"/>
      <c r="I91" s="29"/>
      <c r="J91" s="29"/>
      <c r="K91" s="29"/>
      <c r="L91" s="29"/>
      <c r="M91" s="29"/>
      <c r="N91" s="29"/>
      <c r="O91" s="27"/>
    </row>
    <row r="92" spans="2:15" ht="22.35" hidden="1" customHeight="1" x14ac:dyDescent="0.2">
      <c r="B92" s="26" t="s">
        <v>257</v>
      </c>
      <c r="C92" s="26" t="s">
        <v>3</v>
      </c>
      <c r="D92" s="26" t="s">
        <v>257</v>
      </c>
      <c r="E92" s="29"/>
      <c r="F92" s="27" t="s">
        <v>257</v>
      </c>
      <c r="G92" s="29"/>
      <c r="H92" s="28"/>
      <c r="I92" s="29"/>
      <c r="J92" s="29"/>
      <c r="K92" s="29"/>
      <c r="L92" s="29"/>
      <c r="M92" s="29"/>
      <c r="N92" s="29"/>
      <c r="O92" s="27"/>
    </row>
    <row r="93" spans="2:15" ht="22.35" hidden="1" customHeight="1" x14ac:dyDescent="0.2">
      <c r="B93" s="26" t="s">
        <v>257</v>
      </c>
      <c r="C93" s="26" t="s">
        <v>231</v>
      </c>
      <c r="D93" s="26" t="s">
        <v>257</v>
      </c>
      <c r="E93" s="29"/>
      <c r="F93" s="27" t="s">
        <v>257</v>
      </c>
      <c r="G93" s="29"/>
      <c r="H93" s="28"/>
      <c r="I93" s="29"/>
      <c r="J93" s="29"/>
      <c r="K93" s="29"/>
      <c r="L93" s="29"/>
      <c r="M93" s="29"/>
      <c r="N93" s="29"/>
      <c r="O93" s="27"/>
    </row>
    <row r="94" spans="2:15" ht="22.35" hidden="1" customHeight="1" x14ac:dyDescent="0.2">
      <c r="B94" s="26" t="s">
        <v>257</v>
      </c>
      <c r="C94" s="26" t="s">
        <v>106</v>
      </c>
      <c r="D94" s="26" t="s">
        <v>257</v>
      </c>
      <c r="E94" s="29"/>
      <c r="F94" s="27" t="s">
        <v>257</v>
      </c>
      <c r="G94" s="29"/>
      <c r="H94" s="28"/>
      <c r="I94" s="29"/>
      <c r="J94" s="29"/>
      <c r="K94" s="29"/>
      <c r="L94" s="29"/>
      <c r="M94" s="29"/>
      <c r="N94" s="29"/>
      <c r="O94" s="27"/>
    </row>
    <row r="95" spans="2:15" ht="22.35" hidden="1" customHeight="1" x14ac:dyDescent="0.2">
      <c r="B95" s="26" t="s">
        <v>257</v>
      </c>
      <c r="C95" s="26" t="s">
        <v>257</v>
      </c>
      <c r="D95" s="26" t="s">
        <v>257</v>
      </c>
      <c r="E95" s="29"/>
      <c r="F95" s="27" t="s">
        <v>257</v>
      </c>
      <c r="G95" s="29"/>
      <c r="H95" s="28"/>
      <c r="I95" s="29"/>
      <c r="J95" s="29"/>
      <c r="K95" s="29"/>
      <c r="L95" s="29"/>
      <c r="M95" s="29"/>
      <c r="N95" s="29"/>
      <c r="O95" s="27"/>
    </row>
    <row r="96" spans="2:15" ht="22.35" customHeight="1" x14ac:dyDescent="0.2">
      <c r="B96" s="46" t="s">
        <v>256</v>
      </c>
      <c r="C96" s="46" t="s">
        <v>27</v>
      </c>
      <c r="D96" s="46" t="s">
        <v>257</v>
      </c>
      <c r="E96" s="29"/>
      <c r="F96" s="25" t="s">
        <v>257</v>
      </c>
      <c r="G96" s="29"/>
      <c r="H96" s="47"/>
      <c r="I96" s="29"/>
      <c r="J96" s="28"/>
      <c r="K96" s="29"/>
      <c r="L96" s="28"/>
      <c r="M96" s="29"/>
      <c r="N96" s="47"/>
      <c r="O96" s="25"/>
    </row>
    <row r="97" spans="2:15" ht="22.35" customHeight="1" x14ac:dyDescent="0.2">
      <c r="B97" s="26" t="s">
        <v>130</v>
      </c>
      <c r="C97" s="26" t="s">
        <v>86</v>
      </c>
      <c r="D97" s="26" t="s">
        <v>257</v>
      </c>
      <c r="E97" s="29"/>
      <c r="F97" s="27" t="s">
        <v>257</v>
      </c>
      <c r="G97" s="29"/>
      <c r="H97" s="28"/>
      <c r="I97" s="29"/>
      <c r="J97" s="29"/>
      <c r="K97" s="29"/>
      <c r="L97" s="29"/>
      <c r="M97" s="29"/>
      <c r="N97" s="29"/>
      <c r="O97" s="27"/>
    </row>
    <row r="98" spans="2:15" ht="22.35" customHeight="1" x14ac:dyDescent="0.2">
      <c r="B98" s="26" t="s">
        <v>257</v>
      </c>
      <c r="C98" s="26" t="s">
        <v>6</v>
      </c>
      <c r="D98" s="26" t="s">
        <v>257</v>
      </c>
      <c r="E98" s="29">
        <v>1</v>
      </c>
      <c r="F98" s="27" t="s">
        <v>163</v>
      </c>
      <c r="G98" s="29"/>
      <c r="H98" s="28"/>
      <c r="I98" s="28"/>
      <c r="J98" s="28"/>
      <c r="K98" s="28"/>
      <c r="L98" s="28"/>
      <c r="M98" s="28"/>
      <c r="N98" s="28"/>
      <c r="O98" s="27"/>
    </row>
    <row r="99" spans="2:15" ht="22.35" customHeight="1" x14ac:dyDescent="0.2">
      <c r="B99" s="26" t="s">
        <v>257</v>
      </c>
      <c r="C99" s="26" t="s">
        <v>44</v>
      </c>
      <c r="D99" s="26" t="s">
        <v>257</v>
      </c>
      <c r="E99" s="29">
        <v>1</v>
      </c>
      <c r="F99" s="27" t="s">
        <v>198</v>
      </c>
      <c r="G99" s="29"/>
      <c r="H99" s="28"/>
      <c r="I99" s="28"/>
      <c r="J99" s="28"/>
      <c r="K99" s="28"/>
      <c r="L99" s="28"/>
      <c r="M99" s="28"/>
      <c r="N99" s="28"/>
      <c r="O99" s="27"/>
    </row>
    <row r="100" spans="2:15" ht="22.35" customHeight="1" x14ac:dyDescent="0.2">
      <c r="B100" s="26" t="s">
        <v>257</v>
      </c>
      <c r="C100" s="26" t="s">
        <v>257</v>
      </c>
      <c r="D100" s="26" t="s">
        <v>257</v>
      </c>
      <c r="E100" s="29"/>
      <c r="F100" s="27" t="s">
        <v>257</v>
      </c>
      <c r="G100" s="29"/>
      <c r="H100" s="28"/>
      <c r="I100" s="29"/>
      <c r="J100" s="29"/>
      <c r="K100" s="29"/>
      <c r="L100" s="29"/>
      <c r="M100" s="29"/>
      <c r="N100" s="29"/>
      <c r="O100" s="27"/>
    </row>
    <row r="101" spans="2:15" ht="22.35" customHeight="1" x14ac:dyDescent="0.2">
      <c r="B101" s="46" t="s">
        <v>55</v>
      </c>
      <c r="C101" s="46" t="s">
        <v>241</v>
      </c>
      <c r="D101" s="46" t="s">
        <v>257</v>
      </c>
      <c r="E101" s="29"/>
      <c r="F101" s="25" t="s">
        <v>257</v>
      </c>
      <c r="G101" s="29"/>
      <c r="H101" s="47"/>
      <c r="I101" s="29"/>
      <c r="J101" s="28"/>
      <c r="K101" s="29"/>
      <c r="L101" s="47"/>
      <c r="M101" s="29"/>
      <c r="N101" s="47"/>
      <c r="O101" s="25"/>
    </row>
    <row r="102" spans="2:15" ht="22.35" customHeight="1" x14ac:dyDescent="0.2">
      <c r="B102" s="26" t="s">
        <v>257</v>
      </c>
      <c r="C102" s="26" t="s">
        <v>82</v>
      </c>
      <c r="D102" s="26" t="s">
        <v>219</v>
      </c>
      <c r="E102" s="29">
        <v>1</v>
      </c>
      <c r="F102" s="27" t="s">
        <v>198</v>
      </c>
      <c r="G102" s="29"/>
      <c r="H102" s="28"/>
      <c r="I102" s="28"/>
      <c r="J102" s="28"/>
      <c r="K102" s="28"/>
      <c r="L102" s="28"/>
      <c r="M102" s="28"/>
      <c r="N102" s="28"/>
      <c r="O102" s="27"/>
    </row>
    <row r="103" spans="2:15" ht="22.35" customHeight="1" x14ac:dyDescent="0.2">
      <c r="B103" s="26" t="s">
        <v>257</v>
      </c>
      <c r="C103" s="26" t="s">
        <v>46</v>
      </c>
      <c r="D103" s="26" t="s">
        <v>54</v>
      </c>
      <c r="E103" s="29">
        <v>1</v>
      </c>
      <c r="F103" s="27" t="s">
        <v>198</v>
      </c>
      <c r="G103" s="29"/>
      <c r="H103" s="28"/>
      <c r="I103" s="28"/>
      <c r="J103" s="28"/>
      <c r="K103" s="28"/>
      <c r="L103" s="28"/>
      <c r="M103" s="28"/>
      <c r="N103" s="28"/>
      <c r="O103" s="27"/>
    </row>
    <row r="104" spans="2:15" ht="22.35" customHeight="1" x14ac:dyDescent="0.2">
      <c r="B104" s="26" t="s">
        <v>257</v>
      </c>
      <c r="C104" s="26" t="s">
        <v>257</v>
      </c>
      <c r="D104" s="26" t="s">
        <v>257</v>
      </c>
      <c r="E104" s="29"/>
      <c r="F104" s="27" t="s">
        <v>257</v>
      </c>
      <c r="G104" s="29"/>
      <c r="H104" s="28"/>
      <c r="I104" s="29"/>
      <c r="J104" s="29"/>
      <c r="K104" s="29"/>
      <c r="L104" s="29"/>
      <c r="M104" s="29"/>
      <c r="N104" s="29"/>
      <c r="O104" s="27"/>
    </row>
    <row r="105" spans="2:15" ht="22.35" customHeight="1" x14ac:dyDescent="0.2">
      <c r="B105" s="46" t="s">
        <v>115</v>
      </c>
      <c r="C105" s="46" t="s">
        <v>231</v>
      </c>
      <c r="D105" s="46" t="s">
        <v>257</v>
      </c>
      <c r="E105" s="29"/>
      <c r="F105" s="25" t="s">
        <v>257</v>
      </c>
      <c r="G105" s="29"/>
      <c r="H105" s="47"/>
      <c r="I105" s="29"/>
      <c r="J105" s="47"/>
      <c r="K105" s="29"/>
      <c r="L105" s="28"/>
      <c r="M105" s="29"/>
      <c r="N105" s="47"/>
      <c r="O105" s="25"/>
    </row>
    <row r="106" spans="2:15" ht="22.35" customHeight="1" x14ac:dyDescent="0.2">
      <c r="B106" s="46" t="s">
        <v>123</v>
      </c>
      <c r="C106" s="46" t="s">
        <v>139</v>
      </c>
      <c r="D106" s="46" t="s">
        <v>257</v>
      </c>
      <c r="E106" s="29"/>
      <c r="F106" s="25" t="s">
        <v>257</v>
      </c>
      <c r="G106" s="29"/>
      <c r="H106" s="47"/>
      <c r="I106" s="29"/>
      <c r="J106" s="47"/>
      <c r="K106" s="29"/>
      <c r="L106" s="28"/>
      <c r="M106" s="29"/>
      <c r="N106" s="47"/>
      <c r="O106" s="25"/>
    </row>
    <row r="107" spans="2:15" ht="22.35" customHeight="1" x14ac:dyDescent="0.2">
      <c r="B107" s="46" t="s">
        <v>130</v>
      </c>
      <c r="C107" s="46" t="s">
        <v>86</v>
      </c>
      <c r="D107" s="46" t="s">
        <v>257</v>
      </c>
      <c r="E107" s="29"/>
      <c r="F107" s="25" t="s">
        <v>257</v>
      </c>
      <c r="G107" s="29"/>
      <c r="H107" s="47"/>
      <c r="I107" s="29"/>
      <c r="J107" s="47"/>
      <c r="K107" s="29"/>
      <c r="L107" s="28"/>
      <c r="M107" s="29"/>
      <c r="N107" s="47"/>
      <c r="O107" s="25"/>
    </row>
    <row r="108" spans="2:15" ht="22.35" customHeight="1" x14ac:dyDescent="0.2">
      <c r="B108" s="26" t="s">
        <v>257</v>
      </c>
      <c r="C108" s="26" t="s">
        <v>74</v>
      </c>
      <c r="D108" s="26" t="s">
        <v>35</v>
      </c>
      <c r="E108" s="45">
        <v>348.55</v>
      </c>
      <c r="F108" s="27" t="s">
        <v>171</v>
      </c>
      <c r="G108" s="29"/>
      <c r="H108" s="28"/>
      <c r="I108" s="28"/>
      <c r="J108" s="28"/>
      <c r="K108" s="28"/>
      <c r="L108" s="28"/>
      <c r="M108" s="28"/>
      <c r="N108" s="28"/>
      <c r="O108" s="27"/>
    </row>
    <row r="109" spans="2:15" ht="22.35" customHeight="1" x14ac:dyDescent="0.2">
      <c r="B109" s="26" t="s">
        <v>257</v>
      </c>
      <c r="C109" s="26" t="s">
        <v>11</v>
      </c>
      <c r="D109" s="26" t="s">
        <v>257</v>
      </c>
      <c r="E109" s="29">
        <v>1</v>
      </c>
      <c r="F109" s="27" t="s">
        <v>50</v>
      </c>
      <c r="G109" s="29"/>
      <c r="H109" s="28"/>
      <c r="I109" s="29"/>
      <c r="J109" s="29"/>
      <c r="K109" s="29"/>
      <c r="L109" s="29"/>
      <c r="M109" s="29"/>
      <c r="N109" s="29"/>
      <c r="O109" s="27"/>
    </row>
    <row r="110" spans="2:15" ht="22.35" customHeight="1" x14ac:dyDescent="0.2">
      <c r="B110" s="26" t="s">
        <v>257</v>
      </c>
      <c r="C110" s="26" t="s">
        <v>29</v>
      </c>
      <c r="D110" s="26" t="s">
        <v>257</v>
      </c>
      <c r="E110" s="29">
        <v>1</v>
      </c>
      <c r="F110" s="27" t="s">
        <v>198</v>
      </c>
      <c r="G110" s="29"/>
      <c r="H110" s="28"/>
      <c r="I110" s="29"/>
      <c r="J110" s="28"/>
      <c r="K110" s="29"/>
      <c r="L110" s="28"/>
      <c r="M110" s="29"/>
      <c r="N110" s="28"/>
      <c r="O110" s="27"/>
    </row>
    <row r="111" spans="2:15" ht="22.35" customHeight="1" x14ac:dyDescent="0.2">
      <c r="B111" s="26" t="s">
        <v>257</v>
      </c>
      <c r="C111" s="26" t="s">
        <v>257</v>
      </c>
      <c r="D111" s="26" t="s">
        <v>257</v>
      </c>
      <c r="E111" s="29"/>
      <c r="F111" s="27" t="s">
        <v>257</v>
      </c>
      <c r="G111" s="29"/>
      <c r="H111" s="28"/>
      <c r="I111" s="29"/>
      <c r="J111" s="29"/>
      <c r="K111" s="29"/>
      <c r="L111" s="29"/>
      <c r="M111" s="29"/>
      <c r="N111" s="29"/>
      <c r="O111" s="27"/>
    </row>
    <row r="112" spans="2:15" ht="22.35" customHeight="1" x14ac:dyDescent="0.2">
      <c r="B112" s="26" t="s">
        <v>257</v>
      </c>
      <c r="C112" s="26" t="s">
        <v>257</v>
      </c>
      <c r="D112" s="26" t="s">
        <v>257</v>
      </c>
      <c r="E112" s="29"/>
      <c r="F112" s="27" t="s">
        <v>257</v>
      </c>
      <c r="G112" s="29"/>
      <c r="H112" s="28"/>
      <c r="I112" s="29"/>
      <c r="J112" s="29"/>
      <c r="K112" s="29"/>
      <c r="L112" s="29"/>
      <c r="M112" s="29"/>
      <c r="N112" s="29"/>
      <c r="O112" s="27"/>
    </row>
    <row r="113" spans="2:15" ht="22.35" customHeight="1" x14ac:dyDescent="0.2">
      <c r="B113" s="26" t="s">
        <v>257</v>
      </c>
      <c r="C113" s="26" t="s">
        <v>257</v>
      </c>
      <c r="D113" s="26" t="s">
        <v>257</v>
      </c>
      <c r="E113" s="29"/>
      <c r="F113" s="27" t="s">
        <v>257</v>
      </c>
      <c r="G113" s="29"/>
      <c r="H113" s="28"/>
      <c r="I113" s="29"/>
      <c r="J113" s="29"/>
      <c r="K113" s="29"/>
      <c r="L113" s="29"/>
      <c r="M113" s="29"/>
      <c r="N113" s="29"/>
      <c r="O113" s="27"/>
    </row>
    <row r="114" spans="2:15" ht="22.35" customHeight="1" x14ac:dyDescent="0.2">
      <c r="B114" s="26" t="s">
        <v>257</v>
      </c>
      <c r="C114" s="26" t="s">
        <v>257</v>
      </c>
      <c r="D114" s="26" t="s">
        <v>257</v>
      </c>
      <c r="E114" s="29"/>
      <c r="F114" s="27" t="s">
        <v>257</v>
      </c>
      <c r="G114" s="29"/>
      <c r="H114" s="28"/>
      <c r="I114" s="29"/>
      <c r="J114" s="29"/>
      <c r="K114" s="29"/>
      <c r="L114" s="29"/>
      <c r="M114" s="29"/>
      <c r="N114" s="29"/>
      <c r="O114" s="27"/>
    </row>
    <row r="115" spans="2:15" ht="22.35" customHeight="1" x14ac:dyDescent="0.2">
      <c r="B115" s="26" t="s">
        <v>257</v>
      </c>
      <c r="C115" s="26" t="s">
        <v>257</v>
      </c>
      <c r="D115" s="26" t="s">
        <v>257</v>
      </c>
      <c r="E115" s="29"/>
      <c r="F115" s="27" t="s">
        <v>257</v>
      </c>
      <c r="G115" s="29"/>
      <c r="H115" s="28"/>
      <c r="I115" s="29"/>
      <c r="J115" s="29"/>
      <c r="K115" s="29"/>
      <c r="L115" s="29"/>
      <c r="M115" s="29"/>
      <c r="N115" s="29"/>
      <c r="O115" s="27"/>
    </row>
    <row r="116" spans="2:15" ht="22.35" customHeight="1" x14ac:dyDescent="0.2">
      <c r="B116" s="26" t="s">
        <v>257</v>
      </c>
      <c r="C116" s="26" t="s">
        <v>257</v>
      </c>
      <c r="D116" s="26" t="s">
        <v>257</v>
      </c>
      <c r="E116" s="29"/>
      <c r="F116" s="27" t="s">
        <v>257</v>
      </c>
      <c r="G116" s="29"/>
      <c r="H116" s="28"/>
      <c r="I116" s="29"/>
      <c r="J116" s="29"/>
      <c r="K116" s="29"/>
      <c r="L116" s="29"/>
      <c r="M116" s="29"/>
      <c r="N116" s="29"/>
      <c r="O116" s="27"/>
    </row>
    <row r="117" spans="2:15" ht="22.35" customHeight="1" x14ac:dyDescent="0.2"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1"/>
    </row>
    <row r="118" spans="2:15" ht="22.35" customHeight="1" x14ac:dyDescent="0.2">
      <c r="B118" s="32"/>
      <c r="C118" s="32"/>
      <c r="D118" s="32"/>
      <c r="E118" s="32"/>
      <c r="F118" s="32"/>
      <c r="G118" s="32"/>
      <c r="H118" s="32"/>
      <c r="I118" s="32"/>
      <c r="J118" s="32"/>
      <c r="K118" s="32"/>
      <c r="L118" s="32"/>
      <c r="M118" s="32"/>
      <c r="N118" s="32"/>
      <c r="O118" s="33"/>
    </row>
    <row r="119" spans="2:15" ht="22.35" customHeight="1" x14ac:dyDescent="0.2">
      <c r="B119" s="32"/>
      <c r="C119" s="32"/>
      <c r="D119" s="32"/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3"/>
    </row>
    <row r="120" spans="2:15" ht="22.35" customHeight="1" x14ac:dyDescent="0.2">
      <c r="B120" s="32"/>
      <c r="C120" s="32"/>
      <c r="D120" s="32"/>
      <c r="E120" s="32"/>
      <c r="F120" s="32"/>
      <c r="G120" s="32"/>
      <c r="H120" s="32"/>
      <c r="I120" s="32"/>
      <c r="J120" s="32"/>
      <c r="K120" s="32"/>
      <c r="L120" s="32"/>
      <c r="M120" s="32"/>
      <c r="N120" s="32"/>
      <c r="O120" s="33"/>
    </row>
    <row r="121" spans="2:15" ht="22.35" customHeight="1" x14ac:dyDescent="0.2">
      <c r="B121" s="32"/>
      <c r="C121" s="32"/>
      <c r="D121" s="32"/>
      <c r="E121" s="32"/>
      <c r="F121" s="32"/>
      <c r="G121" s="32"/>
      <c r="H121" s="32"/>
      <c r="I121" s="32"/>
      <c r="J121" s="32"/>
      <c r="K121" s="32"/>
      <c r="L121" s="32"/>
      <c r="M121" s="32"/>
      <c r="N121" s="32"/>
      <c r="O121" s="33"/>
    </row>
    <row r="122" spans="2:15" ht="22.35" customHeight="1" x14ac:dyDescent="0.2">
      <c r="B122" s="32"/>
      <c r="C122" s="32"/>
      <c r="D122" s="32"/>
      <c r="E122" s="32"/>
      <c r="F122" s="32"/>
      <c r="G122" s="32"/>
      <c r="H122" s="32"/>
      <c r="I122" s="32"/>
      <c r="J122" s="32"/>
      <c r="K122" s="32"/>
      <c r="L122" s="32"/>
      <c r="M122" s="32"/>
      <c r="N122" s="32"/>
      <c r="O122" s="33"/>
    </row>
    <row r="123" spans="2:15" ht="22.35" customHeight="1" x14ac:dyDescent="0.2">
      <c r="B123" s="32"/>
      <c r="C123" s="32"/>
      <c r="D123" s="32"/>
      <c r="E123" s="32"/>
      <c r="F123" s="32"/>
      <c r="G123" s="32"/>
      <c r="H123" s="32"/>
      <c r="I123" s="32"/>
      <c r="J123" s="32"/>
      <c r="K123" s="32"/>
      <c r="L123" s="32"/>
      <c r="M123" s="32"/>
      <c r="N123" s="32"/>
      <c r="O123" s="33"/>
    </row>
    <row r="124" spans="2:15" ht="22.35" customHeight="1" x14ac:dyDescent="0.2"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3"/>
    </row>
    <row r="125" spans="2:15" ht="22.35" customHeight="1" x14ac:dyDescent="0.2">
      <c r="B125" s="32"/>
      <c r="C125" s="32"/>
      <c r="D125" s="32"/>
      <c r="E125" s="32"/>
      <c r="F125" s="32"/>
      <c r="G125" s="32"/>
      <c r="H125" s="32"/>
      <c r="I125" s="32"/>
      <c r="J125" s="32"/>
      <c r="K125" s="32"/>
      <c r="L125" s="32"/>
      <c r="M125" s="32"/>
      <c r="N125" s="32"/>
      <c r="O125" s="33"/>
    </row>
    <row r="126" spans="2:15" ht="22.35" customHeight="1" x14ac:dyDescent="0.2">
      <c r="B126" s="32"/>
      <c r="C126" s="32"/>
      <c r="D126" s="32"/>
      <c r="E126" s="32"/>
      <c r="F126" s="32"/>
      <c r="G126" s="32"/>
      <c r="H126" s="32"/>
      <c r="I126" s="32"/>
      <c r="J126" s="32"/>
      <c r="K126" s="32"/>
      <c r="L126" s="32"/>
      <c r="M126" s="32"/>
      <c r="N126" s="32"/>
      <c r="O126" s="33"/>
    </row>
    <row r="127" spans="2:15" ht="22.35" customHeight="1" x14ac:dyDescent="0.2">
      <c r="B127" s="32"/>
      <c r="C127" s="32"/>
      <c r="D127" s="32"/>
      <c r="E127" s="32"/>
      <c r="F127" s="32"/>
      <c r="G127" s="32"/>
      <c r="H127" s="32"/>
      <c r="I127" s="32"/>
      <c r="J127" s="32"/>
      <c r="K127" s="32"/>
      <c r="L127" s="32"/>
      <c r="M127" s="32"/>
      <c r="N127" s="32"/>
      <c r="O127" s="33"/>
    </row>
    <row r="128" spans="2:15" ht="22.35" customHeight="1" x14ac:dyDescent="0.2">
      <c r="B128" s="32"/>
      <c r="C128" s="32"/>
      <c r="D128" s="32"/>
      <c r="E128" s="32"/>
      <c r="F128" s="32"/>
      <c r="G128" s="32"/>
      <c r="H128" s="32"/>
      <c r="I128" s="32"/>
      <c r="J128" s="32"/>
      <c r="K128" s="32"/>
      <c r="L128" s="32"/>
      <c r="M128" s="32"/>
      <c r="N128" s="32"/>
      <c r="O128" s="33"/>
    </row>
    <row r="129" spans="2:15" ht="22.35" customHeight="1" x14ac:dyDescent="0.2">
      <c r="B129" s="32"/>
      <c r="C129" s="32"/>
      <c r="D129" s="32"/>
      <c r="E129" s="32"/>
      <c r="F129" s="32"/>
      <c r="G129" s="32"/>
      <c r="H129" s="32"/>
      <c r="I129" s="32"/>
      <c r="J129" s="32"/>
      <c r="K129" s="32"/>
      <c r="L129" s="32"/>
      <c r="M129" s="32"/>
      <c r="N129" s="32"/>
      <c r="O129" s="33"/>
    </row>
    <row r="130" spans="2:15" ht="22.35" customHeight="1" x14ac:dyDescent="0.2">
      <c r="B130" s="32"/>
      <c r="C130" s="32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3"/>
    </row>
    <row r="131" spans="2:15" ht="22.35" customHeight="1" x14ac:dyDescent="0.2">
      <c r="B131" s="32"/>
      <c r="C131" s="32"/>
      <c r="D131" s="32"/>
      <c r="E131" s="32"/>
      <c r="F131" s="32"/>
      <c r="G131" s="32"/>
      <c r="H131" s="32"/>
      <c r="I131" s="32"/>
      <c r="J131" s="32"/>
      <c r="K131" s="32"/>
      <c r="L131" s="32"/>
      <c r="M131" s="32"/>
      <c r="N131" s="32"/>
      <c r="O131" s="33"/>
    </row>
    <row r="132" spans="2:15" ht="22.35" customHeight="1" x14ac:dyDescent="0.2">
      <c r="B132" s="32"/>
      <c r="C132" s="32"/>
      <c r="D132" s="32"/>
      <c r="E132" s="32"/>
      <c r="F132" s="32"/>
      <c r="G132" s="32"/>
      <c r="H132" s="32"/>
      <c r="I132" s="32"/>
      <c r="J132" s="32"/>
      <c r="K132" s="32"/>
      <c r="L132" s="32"/>
      <c r="M132" s="32"/>
      <c r="N132" s="32"/>
      <c r="O132" s="33"/>
    </row>
    <row r="133" spans="2:15" ht="22.35" customHeight="1" x14ac:dyDescent="0.2">
      <c r="B133" s="3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3"/>
    </row>
    <row r="134" spans="2:15" ht="22.35" customHeight="1" x14ac:dyDescent="0.2">
      <c r="B134" s="32"/>
      <c r="C134" s="32"/>
      <c r="D134" s="32"/>
      <c r="E134" s="32"/>
      <c r="F134" s="32"/>
      <c r="G134" s="32"/>
      <c r="H134" s="32"/>
      <c r="I134" s="32"/>
      <c r="J134" s="32"/>
      <c r="K134" s="32"/>
      <c r="L134" s="32"/>
      <c r="M134" s="32"/>
      <c r="N134" s="32"/>
      <c r="O134" s="33"/>
    </row>
    <row r="135" spans="2:15" ht="22.35" customHeight="1" x14ac:dyDescent="0.2">
      <c r="B135" s="32"/>
      <c r="C135" s="32"/>
      <c r="D135" s="32"/>
      <c r="E135" s="32"/>
      <c r="F135" s="32"/>
      <c r="G135" s="32"/>
      <c r="H135" s="32"/>
      <c r="I135" s="32"/>
      <c r="J135" s="32"/>
      <c r="K135" s="32"/>
      <c r="L135" s="32"/>
      <c r="M135" s="32"/>
      <c r="N135" s="32"/>
      <c r="O135" s="33"/>
    </row>
    <row r="136" spans="2:15" ht="22.35" customHeight="1" x14ac:dyDescent="0.2">
      <c r="B136" s="32"/>
      <c r="C136" s="32"/>
      <c r="D136" s="32"/>
      <c r="E136" s="32"/>
      <c r="F136" s="32"/>
      <c r="G136" s="32"/>
      <c r="H136" s="32"/>
      <c r="I136" s="32"/>
      <c r="J136" s="32"/>
      <c r="K136" s="32"/>
      <c r="L136" s="32"/>
      <c r="M136" s="32"/>
      <c r="N136" s="32"/>
      <c r="O136" s="33"/>
    </row>
    <row r="137" spans="2:15" ht="22.35" customHeight="1" x14ac:dyDescent="0.2">
      <c r="B137" s="32"/>
      <c r="C137" s="32"/>
      <c r="D137" s="32"/>
      <c r="E137" s="32"/>
      <c r="F137" s="32"/>
      <c r="G137" s="32"/>
      <c r="H137" s="32"/>
      <c r="I137" s="32"/>
      <c r="J137" s="32"/>
      <c r="K137" s="32"/>
      <c r="L137" s="32"/>
      <c r="M137" s="32"/>
      <c r="N137" s="32"/>
      <c r="O137" s="33"/>
    </row>
    <row r="138" spans="2:15" ht="22.35" customHeight="1" x14ac:dyDescent="0.2"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3"/>
    </row>
    <row r="139" spans="2:15" ht="22.35" customHeight="1" x14ac:dyDescent="0.2">
      <c r="B139" s="32"/>
      <c r="C139" s="32"/>
      <c r="D139" s="32"/>
      <c r="E139" s="32"/>
      <c r="F139" s="32"/>
      <c r="G139" s="32"/>
      <c r="H139" s="32"/>
      <c r="I139" s="32"/>
      <c r="J139" s="32"/>
      <c r="K139" s="32"/>
      <c r="L139" s="32"/>
      <c r="M139" s="32"/>
      <c r="N139" s="32"/>
      <c r="O139" s="33"/>
    </row>
    <row r="140" spans="2:15" ht="22.35" customHeight="1" x14ac:dyDescent="0.2">
      <c r="B140" s="32"/>
      <c r="C140" s="32"/>
      <c r="D140" s="32"/>
      <c r="E140" s="32"/>
      <c r="F140" s="32"/>
      <c r="G140" s="32"/>
      <c r="H140" s="32"/>
      <c r="I140" s="32"/>
      <c r="J140" s="32"/>
      <c r="K140" s="32"/>
      <c r="L140" s="32"/>
      <c r="M140" s="32"/>
      <c r="N140" s="32"/>
      <c r="O140" s="33"/>
    </row>
    <row r="141" spans="2:15" ht="22.35" customHeight="1" x14ac:dyDescent="0.2">
      <c r="B141" s="32"/>
      <c r="C141" s="32"/>
      <c r="D141" s="32"/>
      <c r="E141" s="32"/>
      <c r="F141" s="32"/>
      <c r="G141" s="32"/>
      <c r="H141" s="32"/>
      <c r="I141" s="32"/>
      <c r="J141" s="32"/>
      <c r="K141" s="32"/>
      <c r="L141" s="32"/>
      <c r="M141" s="32"/>
      <c r="N141" s="32"/>
      <c r="O141" s="33"/>
    </row>
    <row r="142" spans="2:15" ht="22.35" customHeight="1" x14ac:dyDescent="0.2">
      <c r="B142" s="32"/>
      <c r="C142" s="32"/>
      <c r="D142" s="32"/>
      <c r="E142" s="32"/>
      <c r="F142" s="32"/>
      <c r="G142" s="32"/>
      <c r="H142" s="32"/>
      <c r="I142" s="32"/>
      <c r="J142" s="32"/>
      <c r="K142" s="32"/>
      <c r="L142" s="32"/>
      <c r="M142" s="32"/>
      <c r="N142" s="32"/>
      <c r="O142" s="33"/>
    </row>
    <row r="143" spans="2:15" ht="22.35" customHeight="1" x14ac:dyDescent="0.2">
      <c r="B143" s="32"/>
      <c r="C143" s="32"/>
      <c r="D143" s="32"/>
      <c r="E143" s="32"/>
      <c r="F143" s="32"/>
      <c r="G143" s="32"/>
      <c r="H143" s="32"/>
      <c r="I143" s="32"/>
      <c r="J143" s="32"/>
      <c r="K143" s="32"/>
      <c r="L143" s="32"/>
      <c r="M143" s="32"/>
      <c r="N143" s="32"/>
      <c r="O143" s="33"/>
    </row>
    <row r="144" spans="2:15" ht="22.35" customHeight="1" x14ac:dyDescent="0.2">
      <c r="B144" s="32"/>
      <c r="C144" s="32"/>
      <c r="D144" s="32"/>
      <c r="E144" s="32"/>
      <c r="F144" s="32"/>
      <c r="G144" s="32"/>
      <c r="H144" s="32"/>
      <c r="I144" s="32"/>
      <c r="J144" s="32"/>
      <c r="K144" s="32"/>
      <c r="L144" s="32"/>
      <c r="M144" s="32"/>
      <c r="N144" s="32"/>
      <c r="O144" s="33"/>
    </row>
    <row r="145" ht="22.35" customHeight="1" x14ac:dyDescent="0.2"/>
    <row r="146" ht="22.35" customHeight="1" x14ac:dyDescent="0.2"/>
    <row r="147" ht="22.35" customHeight="1" x14ac:dyDescent="0.2"/>
    <row r="148" ht="22.35" customHeight="1" x14ac:dyDescent="0.2"/>
    <row r="149" ht="22.35" customHeight="1" x14ac:dyDescent="0.2"/>
    <row r="150" ht="22.35" customHeight="1" x14ac:dyDescent="0.2"/>
    <row r="151" ht="22.35" customHeight="1" x14ac:dyDescent="0.2"/>
    <row r="152" ht="22.35" customHeight="1" x14ac:dyDescent="0.2"/>
    <row r="153" ht="22.35" customHeight="1" x14ac:dyDescent="0.2"/>
    <row r="154" ht="22.35" customHeight="1" x14ac:dyDescent="0.2"/>
    <row r="155" ht="22.35" customHeight="1" x14ac:dyDescent="0.2"/>
    <row r="156" ht="22.35" customHeight="1" x14ac:dyDescent="0.2"/>
  </sheetData>
  <mergeCells count="11">
    <mergeCell ref="M3:N3"/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</mergeCells>
  <phoneticPr fontId="8" type="noConversion"/>
  <pageMargins left="0.98425196850393704" right="7.874015748031496E-2" top="0.6692913385826772" bottom="0.59055118110236215" header="0.5" footer="0.5"/>
  <pageSetup paperSize="9" scale="5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8</vt:i4>
      </vt:variant>
    </vt:vector>
  </HeadingPairs>
  <TitlesOfParts>
    <vt:vector size="13" baseType="lpstr">
      <vt:lpstr>표지</vt:lpstr>
      <vt:lpstr>갑지</vt:lpstr>
      <vt:lpstr>원가계산서</vt:lpstr>
      <vt:lpstr>내역서총괄표</vt:lpstr>
      <vt:lpstr>내역서</vt:lpstr>
      <vt:lpstr>갑지!Print_Area</vt:lpstr>
      <vt:lpstr>내역서!Print_Area</vt:lpstr>
      <vt:lpstr>내역서총괄표!Print_Area</vt:lpstr>
      <vt:lpstr>원가계산서!Print_Area</vt:lpstr>
      <vt:lpstr>표지!Print_Area</vt:lpstr>
      <vt:lpstr>내역서!Print_Titles</vt:lpstr>
      <vt:lpstr>내역서총괄표!Print_Titles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2026-06-09T07:39:02Z</cp:lastPrinted>
  <dcterms:created xsi:type="dcterms:W3CDTF">2026-06-16T14:37:05Z</dcterms:created>
  <dcterms:modified xsi:type="dcterms:W3CDTF">2026-07-21T01:02:13Z</dcterms:modified>
</cp:coreProperties>
</file>