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F:\★ 2026\본청\3. 문화체육관광국\05 체육진흥과\23. 경기도 팀업캠퍼스 야구장 인조잔디 교체공사 분리회수 및 재활용 처리용역\3. 공고게시\"/>
    </mc:Choice>
  </mc:AlternateContent>
  <xr:revisionPtr revIDLastSave="0" documentId="13_ncr:1_{6889FBBD-5AEF-458A-BEAE-8B1B19A64DBC}" xr6:coauthVersionLast="47" xr6:coauthVersionMax="47" xr10:uidLastSave="{00000000-0000-0000-0000-000000000000}"/>
  <bookViews>
    <workbookView xWindow="28680" yWindow="-120" windowWidth="29040" windowHeight="15720" firstSheet="2" activeTab="2" xr2:uid="{E5C3674B-E080-41F5-9C1D-3D153CD64C2B}"/>
  </bookViews>
  <sheets>
    <sheet name="〓 목 차 〓" sheetId="1" state="hidden" r:id="rId1"/>
    <sheet name="※※안내※※" sheetId="2" state="hidden" r:id="rId2"/>
    <sheet name="공사원가계산서" sheetId="3" r:id="rId3"/>
    <sheet name="총괄설계내역서" sheetId="4" r:id="rId4"/>
    <sheet name="설계내역서" sheetId="5" r:id="rId5"/>
    <sheet name="재료비목록표" sheetId="6" r:id="rId6"/>
    <sheet name="자재단가대비표" sheetId="7" r:id="rId7"/>
    <sheet name="〓 INITIAL 〓" sheetId="8" state="veryHidden" r:id="rId8"/>
  </sheets>
  <definedNames>
    <definedName name="_xlnm.Print_Area" localSheetId="0">'〓 목 차 〓'!$A:$C</definedName>
    <definedName name="_xlnm.Print_Area" localSheetId="2">공사원가계산서!$A:$F</definedName>
    <definedName name="_xlnm.Print_Area" localSheetId="4">설계내역서!$A:$N</definedName>
    <definedName name="_xlnm.Print_Area" localSheetId="6">자재단가대비표!$A:$Q</definedName>
    <definedName name="_xlnm.Print_Area" localSheetId="5">재료비목록표!$A:$F</definedName>
    <definedName name="_xlnm.Print_Area" localSheetId="3">총괄설계내역서!$A:$G</definedName>
    <definedName name="_xlnm.Print_Titles" localSheetId="2">공사원가계산서!$1:$4</definedName>
    <definedName name="_xlnm.Print_Titles" localSheetId="4">설계내역서!$1:$4</definedName>
    <definedName name="_xlnm.Print_Titles" localSheetId="6">자재단가대비표!$1:$4</definedName>
    <definedName name="_xlnm.Print_Titles" localSheetId="5">재료비목록표!$1:$3</definedName>
    <definedName name="_xlnm.Print_Titles" localSheetId="3">총괄설계내역서!$1:$3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4" i="8" l="1"/>
  <c r="D6" i="8"/>
  <c r="C6" i="8" s="1"/>
  <c r="D15" i="8"/>
  <c r="C15" i="8" s="1"/>
  <c r="D16" i="8"/>
  <c r="C16" i="8" s="1"/>
  <c r="D17" i="8"/>
  <c r="C17" i="8" s="1"/>
  <c r="D24" i="8"/>
  <c r="D33" i="8"/>
  <c r="D52" i="8"/>
  <c r="D75" i="8"/>
  <c r="D4" i="1"/>
  <c r="A2" i="2"/>
  <c r="D5" i="1"/>
  <c r="D9" i="1"/>
  <c r="D8" i="1"/>
  <c r="D7" i="1" l="1"/>
  <c r="P17" i="8"/>
  <c r="Q17" i="8"/>
  <c r="E17" i="8"/>
  <c r="X17" i="8"/>
  <c r="F17" i="8"/>
  <c r="G17" i="8"/>
  <c r="I17" i="8"/>
  <c r="O17" i="8"/>
  <c r="J17" i="8"/>
  <c r="K17" i="8"/>
  <c r="L17" i="8"/>
  <c r="M17" i="8"/>
  <c r="N17" i="8"/>
  <c r="I16" i="8"/>
  <c r="J16" i="8"/>
  <c r="K16" i="8"/>
  <c r="X16" i="8"/>
  <c r="L16" i="8"/>
  <c r="M16" i="8"/>
  <c r="N16" i="8"/>
  <c r="H16" i="8"/>
  <c r="O16" i="8"/>
  <c r="P16" i="8"/>
  <c r="E16" i="8"/>
  <c r="Q16" i="8"/>
  <c r="F16" i="8"/>
  <c r="R16" i="8"/>
  <c r="G16" i="8"/>
  <c r="S16" i="8"/>
  <c r="F15" i="8"/>
  <c r="S15" i="8"/>
  <c r="G15" i="8"/>
  <c r="T15" i="8"/>
  <c r="I15" i="8"/>
  <c r="U15" i="8"/>
  <c r="R15" i="8"/>
  <c r="J15" i="8"/>
  <c r="V15" i="8"/>
  <c r="K15" i="8"/>
  <c r="W15" i="8"/>
  <c r="L15" i="8"/>
  <c r="X15" i="8"/>
  <c r="M15" i="8"/>
  <c r="N15" i="8"/>
  <c r="O15" i="8"/>
  <c r="P15" i="8"/>
  <c r="Q15" i="8"/>
  <c r="F6" i="8"/>
  <c r="G6" i="8"/>
  <c r="I6" i="8"/>
  <c r="J6" i="8"/>
  <c r="K6" i="8"/>
  <c r="L6" i="8"/>
  <c r="X6" i="8"/>
  <c r="D6" i="1"/>
  <c r="B15" i="2"/>
  <c r="C4" i="8" l="1"/>
  <c r="D1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4" authorId="0" shapeId="0" xr:uid="{FE350E0B-7169-4CCF-A6F8-53043C6CDAEA}">
      <text>
        <r>
          <rPr>
            <sz val="9"/>
            <color theme="1"/>
            <rFont val="굴림체"/>
            <family val="3"/>
            <charset val="129"/>
          </rPr>
          <t>해당 페이지 이동은 아래의 HyperLink(→) 셀을 클릭하세요!!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2" authorId="0" shapeId="0" xr:uid="{B7A51BEC-6185-4DAF-898A-1EAB7C1B619B}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  <comment ref="B8" authorId="0" shapeId="0" xr:uid="{D2678B5F-2277-4A08-A4AF-17D945773D2B}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H4" authorId="0" shapeId="0" xr:uid="{8ED97BFF-AEF0-45A5-A703-BD75DA17CAE1}">
      <text>
        <r>
          <rPr>
            <sz val="9"/>
            <color theme="1"/>
            <rFont val="굴림체"/>
            <family val="3"/>
            <charset val="129"/>
          </rPr>
          <t>해당 위치로 이동은 아래의 HyperLink(→) 셀을 클릭하세요!!</t>
        </r>
      </text>
    </comment>
  </commentList>
</comments>
</file>

<file path=xl/sharedStrings.xml><?xml version="1.0" encoding="utf-8"?>
<sst xmlns="http://schemas.openxmlformats.org/spreadsheetml/2006/main" count="312" uniqueCount="210">
  <si>
    <t>재료비 목록표</t>
  </si>
  <si>
    <t>호표</t>
  </si>
  <si>
    <t>명      칭</t>
  </si>
  <si>
    <t>규      격</t>
  </si>
  <si>
    <t>단위</t>
  </si>
  <si>
    <t>단   가</t>
  </si>
  <si>
    <t>비  고</t>
  </si>
  <si>
    <t>1</t>
  </si>
  <si>
    <t>인조잔디철거(분리회수 및 재활용(폐기))</t>
  </si>
  <si>
    <t>철거/운반/처리비 포함</t>
  </si>
  <si>
    <t>m2</t>
  </si>
  <si>
    <t>자재단가 대비표</t>
  </si>
  <si>
    <t>가격 정보</t>
  </si>
  <si>
    <t>페이지</t>
  </si>
  <si>
    <t>물가 자료</t>
  </si>
  <si>
    <t>물가 정보</t>
  </si>
  <si>
    <t>견적단가1</t>
  </si>
  <si>
    <t>거래가격</t>
  </si>
  <si>
    <t>적용 단가</t>
  </si>
  <si>
    <t>가.정</t>
  </si>
  <si>
    <t>물.자</t>
  </si>
  <si>
    <t>물.정</t>
  </si>
  <si>
    <t>견적 1</t>
  </si>
  <si>
    <t>거.가</t>
  </si>
  <si>
    <t>설 계 내 역 서</t>
  </si>
  <si>
    <t>공   종</t>
  </si>
  <si>
    <t>수   량</t>
  </si>
  <si>
    <t>재 료 비</t>
  </si>
  <si>
    <t>금    액</t>
  </si>
  <si>
    <t>노 무 비</t>
  </si>
  <si>
    <t>경  비</t>
  </si>
  <si>
    <t>합  계</t>
  </si>
  <si>
    <t>직접공사비</t>
  </si>
  <si>
    <t>팀업 야구장 인조잔디 교체공사</t>
  </si>
  <si>
    <t>총 괄 설 계 내 역 서</t>
  </si>
  <si>
    <t>인조잔디 철거</t>
  </si>
  <si>
    <t>1.1</t>
  </si>
  <si>
    <t xml:space="preserve">    가.</t>
  </si>
  <si>
    <t>순공사비계</t>
  </si>
  <si>
    <t xml:space="preserve">    나.</t>
  </si>
  <si>
    <t xml:space="preserve">    소   계</t>
  </si>
  <si>
    <t xml:space="preserve">    다.</t>
  </si>
  <si>
    <t xml:space="preserve"> 1. 이   윤</t>
  </si>
  <si>
    <t>(다.소계 - 재료비) x 0% = 0</t>
  </si>
  <si>
    <t xml:space="preserve">    라.</t>
  </si>
  <si>
    <t xml:space="preserve">    공급가액</t>
  </si>
  <si>
    <t xml:space="preserve"> 2. 부가가치세</t>
  </si>
  <si>
    <t xml:space="preserve">    마.</t>
  </si>
  <si>
    <t xml:space="preserve">    도급공사비</t>
  </si>
  <si>
    <t>공 사 원 가 계 산 서</t>
  </si>
  <si>
    <t xml:space="preserve">    비    목</t>
  </si>
  <si>
    <t xml:space="preserve">구    분    </t>
  </si>
  <si>
    <t>구 성 비</t>
  </si>
  <si>
    <t>비    고</t>
  </si>
  <si>
    <t>직  접  재  료  비</t>
  </si>
  <si>
    <t>간  접  재  료  비</t>
  </si>
  <si>
    <t>작업설,부산물등(△)</t>
  </si>
  <si>
    <t>소              계</t>
  </si>
  <si>
    <t>직  접  노  무  비</t>
  </si>
  <si>
    <t>간  접  노  무  비</t>
  </si>
  <si>
    <t>산   출    경   비</t>
  </si>
  <si>
    <t>이                  윤</t>
  </si>
  <si>
    <t>(노무비+경비+일반관리비) x 0%</t>
  </si>
  <si>
    <t>총        원        가</t>
  </si>
  <si>
    <t>부   가   가   치   세</t>
  </si>
  <si>
    <t>도   급   공   사   비</t>
  </si>
  <si>
    <t>총     공     사     비</t>
  </si>
  <si>
    <t>순 공 사 원 가</t>
  </si>
  <si>
    <t>경    비</t>
  </si>
  <si>
    <t>=== 엑셀파일에 작성에 대한 안내문(반드시 읽어보세요) ===</t>
  </si>
  <si>
    <t>엑셀파일 수정후 계산식 반영이 안될경우 :【 Ctrl+Alt(+Shift)+F9 】</t>
  </si>
  <si>
    <t>◈ 엑셀파일내의 산식은 기초단가, 복합단가, 내역서 및 총괄내역서까지 연결됩니다.</t>
  </si>
  <si>
    <t xml:space="preserve">    (모든산식은 단가만을 불러오며, 명칭, 규격, 단위, 비고.. 등은 TEXT로 입력됩니다)</t>
  </si>
  <si>
    <t>◈ 각 Sheet우측에는 해당 항목을 찾아가는 위치이동(→) 링크가 있으며, 클릭하면 이동됩니다.</t>
  </si>
  <si>
    <t xml:space="preserve">    (Alt + ← 키를 이용하여 찾아갔던 항목을 되돌아 올 수 있습니다.)</t>
  </si>
  <si>
    <t>◈ 자재단가 대비표의 적용단가는 수식이 적용되지 않았으나, 우측에 최소단가 수식을 입력하였습니다.</t>
  </si>
  <si>
    <t>◈ 일위대가표 및 중기사용료 및 총괄내역서의 양식은 일반양식을 적용합니다.</t>
  </si>
  <si>
    <t>◈ [목차] 및 [안내] Sheet의 이름을 변경하지 마시고, Sheet이름을 변경할때 공백문자 및 특수문자를 사용하지 마십시요.</t>
  </si>
  <si>
    <t>※※※     아래의 내용(안내 및 오류)을 확인/검토 하세요     ※※※</t>
  </si>
  <si>
    <t>【총괄설계내역서】9번째줄의 I열 이윤보정액은 총공사비 금액이 다를경우 임의조정(±α) 하십시요.</t>
  </si>
  <si>
    <t>목    차</t>
  </si>
  <si>
    <t>1. ※※안내※※</t>
  </si>
  <si>
    <t>2. 공사원가계산서</t>
  </si>
  <si>
    <t>3. 총괄설계내역서</t>
  </si>
  <si>
    <t>4. 설계내역서</t>
  </si>
  <si>
    <t>5. 재료비목록표</t>
  </si>
  <si>
    <t>6. 자재단가대비표</t>
  </si>
  <si>
    <t>※※ 현재 Sheet를 수정 또는 삭제하지 마십시요[수정/삭제시 STmate 데이타로 변환할 수 없습니다] ※※</t>
  </si>
  <si>
    <t>[Sheet정보]</t>
  </si>
  <si>
    <t>목차</t>
  </si>
  <si>
    <t>Sheet</t>
  </si>
  <si>
    <t>FPos</t>
  </si>
  <si>
    <t>ITNAME</t>
  </si>
  <si>
    <t>NAME</t>
  </si>
  <si>
    <t>SIZE</t>
  </si>
  <si>
    <t>QTY</t>
  </si>
  <si>
    <t>UNIT</t>
  </si>
  <si>
    <t>SPOS</t>
  </si>
  <si>
    <t>EPOS</t>
  </si>
  <si>
    <t>TAMT</t>
  </si>
  <si>
    <t>TAMOUNT</t>
  </si>
  <si>
    <t>MAMT</t>
  </si>
  <si>
    <t>MAMOUNT</t>
  </si>
  <si>
    <t>LAMT</t>
  </si>
  <si>
    <t>LAMOUNT</t>
  </si>
  <si>
    <t>SAMT</t>
  </si>
  <si>
    <t>SAMOUNT</t>
  </si>
  <si>
    <t>AAMT</t>
  </si>
  <si>
    <t>AAMOUNT</t>
  </si>
  <si>
    <t>NAMT</t>
  </si>
  <si>
    <t>NAMOUNT</t>
  </si>
  <si>
    <t>INFO</t>
  </si>
  <si>
    <t>1. 재료비목록표</t>
  </si>
  <si>
    <t>2. 노무비목록표</t>
  </si>
  <si>
    <t>3. 경비목록표</t>
  </si>
  <si>
    <t>4. 일식목록표</t>
  </si>
  <si>
    <t>5. 환율 및 기초자료</t>
  </si>
  <si>
    <t>6. 중기목록표</t>
  </si>
  <si>
    <t>7. 실적단가표</t>
  </si>
  <si>
    <t>8. 일위대가목록표</t>
  </si>
  <si>
    <t>9. 산출근거목록표</t>
  </si>
  <si>
    <t>10. 자재단가대비표</t>
  </si>
  <si>
    <t>11. 내역서</t>
  </si>
  <si>
    <t>12. 총괄내역서</t>
  </si>
  <si>
    <t>13. 중기사용료</t>
  </si>
  <si>
    <t>14. 일위대가표</t>
  </si>
  <si>
    <t>15. 단가산출근거</t>
  </si>
  <si>
    <t xml:space="preserve">16. </t>
  </si>
  <si>
    <t xml:space="preserve">17. </t>
  </si>
  <si>
    <t>18. 표준시장목록표</t>
  </si>
  <si>
    <t>[공사정보]</t>
  </si>
  <si>
    <t>M_DVER</t>
  </si>
  <si>
    <t>26.05</t>
  </si>
  <si>
    <t>PNAME</t>
  </si>
  <si>
    <t>팀업 야구장 인조잔디 철거공사</t>
  </si>
  <si>
    <t>PCLAS</t>
  </si>
  <si>
    <t>0</t>
  </si>
  <si>
    <t>SCLAS</t>
  </si>
  <si>
    <t>K_ORD</t>
  </si>
  <si>
    <t>PRIPR</t>
  </si>
  <si>
    <t>True</t>
  </si>
  <si>
    <t>ACTYP</t>
  </si>
  <si>
    <t>ACTOP</t>
  </si>
  <si>
    <t>2</t>
  </si>
  <si>
    <t>[초기값]</t>
  </si>
  <si>
    <t>P_ORD</t>
  </si>
  <si>
    <t>EXNM_</t>
  </si>
  <si>
    <t>1507</t>
  </si>
  <si>
    <t>1000</t>
  </si>
  <si>
    <t>EXRNM</t>
  </si>
  <si>
    <t>RXNM_</t>
  </si>
  <si>
    <t>1/8 * 16/12 * 25/20</t>
  </si>
  <si>
    <t>COND_</t>
  </si>
  <si>
    <t>L00003L00004L00005</t>
  </si>
  <si>
    <t>L00003L00004</t>
  </si>
  <si>
    <t>KCDNM</t>
  </si>
  <si>
    <t>JCDNM</t>
  </si>
  <si>
    <t>ECDNM</t>
  </si>
  <si>
    <t>ACDNM</t>
  </si>
  <si>
    <t>BPNNM</t>
  </si>
  <si>
    <t>ZCDNM</t>
  </si>
  <si>
    <t>CHGNM</t>
  </si>
  <si>
    <t>CHBNM</t>
  </si>
  <si>
    <t>CHNNM</t>
  </si>
  <si>
    <t>CUTNM</t>
  </si>
  <si>
    <t>OPTNM</t>
  </si>
  <si>
    <t>SML</t>
  </si>
  <si>
    <t>S_JDA</t>
  </si>
  <si>
    <t>SUBNM</t>
  </si>
  <si>
    <t>[인쇄정보]</t>
  </si>
  <si>
    <t>BMSTR</t>
  </si>
  <si>
    <t>BMKNM</t>
  </si>
  <si>
    <t>MLST</t>
  </si>
  <si>
    <t>JEMNM</t>
  </si>
  <si>
    <t>123456</t>
  </si>
  <si>
    <t>JMKN1</t>
  </si>
  <si>
    <t>JMKN2</t>
  </si>
  <si>
    <t>JMKN3</t>
  </si>
  <si>
    <t>JMKN4</t>
  </si>
  <si>
    <t>JMKN5</t>
  </si>
  <si>
    <t>JMKN6</t>
  </si>
  <si>
    <t>CAP_CODE</t>
  </si>
  <si>
    <t>코드번호</t>
  </si>
  <si>
    <t>CAP_NO</t>
  </si>
  <si>
    <t>CAP_IBRD</t>
  </si>
  <si>
    <t>분류번호</t>
  </si>
  <si>
    <t>CAP_EQCOD</t>
  </si>
  <si>
    <t>시설코드</t>
  </si>
  <si>
    <t>CAP_ITNUM</t>
  </si>
  <si>
    <t>CAP_NAME</t>
  </si>
  <si>
    <t>CAP_SIZE</t>
  </si>
  <si>
    <t>CAP_QTY</t>
  </si>
  <si>
    <t>CAP_SUNIT</t>
  </si>
  <si>
    <t>CAP_AMT</t>
  </si>
  <si>
    <t>CAP_PAGE</t>
  </si>
  <si>
    <t>CAP_AMOUNT</t>
  </si>
  <si>
    <t>CAP_BIGO</t>
  </si>
  <si>
    <t>[PREPARE]</t>
  </si>
  <si>
    <t>PREP_VER</t>
  </si>
  <si>
    <t>w26.05</t>
  </si>
  <si>
    <t>PREP_COP</t>
  </si>
  <si>
    <t>(주)다옴엔지니어링 #01</t>
  </si>
  <si>
    <t>PREP_DATE</t>
  </si>
  <si>
    <t>2026-06-24 19:29</t>
  </si>
  <si>
    <t>[.끝.]</t>
  </si>
  <si>
    <t>※ 본 엑셀자료는 【STmate w26.05】버전 이상에서 STmate 자료로 다시 등록할 수 있습니다.</t>
  </si>
  <si>
    <t xml:space="preserve">   단, 임의로 수정한 내용(Sheet삭제, 산근내용변경, 기타계산식변경..)은 반영되지 않을 수 있습니다.</t>
  </si>
  <si>
    <t>용역명 : 경기도 팀업캠퍼스 야구장 인조잔디 교체공사 분리회수 및 재활용처리용역</t>
    <phoneticPr fontId="18" type="noConversion"/>
  </si>
  <si>
    <t>총 원 가 x 10%</t>
  </si>
  <si>
    <t>공급가액 x 10%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</si>
</sst>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,##0.#######;\-#,##0.#######;#"/>
    <numFmt numFmtId="177" formatCode="#,###"/>
    <numFmt numFmtId="178" formatCode="#,##0;\-#,##0;#"/>
    <numFmt numFmtId="179" formatCode="#,##0.00#;\-#,##0.00#;#"/>
    <numFmt numFmtId="180" formatCode="#,##0.####;\-#,##0.####;#"/>
    <numFmt numFmtId="181" formatCode="#,##0.###;\-#,##0.###;#"/>
    <numFmt numFmtId="182" formatCode="#,##0.######;\-#,##0.######;#"/>
    <numFmt numFmtId="183" formatCode="0.000\ &quot;%&quot;;;#"/>
  </numFmts>
  <fonts count="20" x14ac:knownFonts="1">
    <font>
      <sz val="11"/>
      <color theme="1"/>
      <name val="돋움"/>
      <family val="2"/>
      <charset val="129"/>
    </font>
    <font>
      <b/>
      <u/>
      <sz val="15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22"/>
      <name val="굴림체"/>
      <family val="3"/>
      <charset val="129"/>
    </font>
    <font>
      <sz val="9"/>
      <color indexed="12"/>
      <name val="굴림체"/>
      <family val="3"/>
      <charset val="129"/>
    </font>
    <font>
      <sz val="9"/>
      <name val="돋움"/>
      <family val="3"/>
      <charset val="129"/>
    </font>
    <font>
      <u/>
      <sz val="9"/>
      <color indexed="22"/>
      <name val="굴림체"/>
      <family val="3"/>
      <charset val="129"/>
    </font>
    <font>
      <b/>
      <sz val="9"/>
      <color indexed="8"/>
      <name val="굴림체"/>
      <family val="3"/>
      <charset val="129"/>
    </font>
    <font>
      <b/>
      <sz val="12"/>
      <color indexed="12"/>
      <name val="굴림체"/>
      <family val="3"/>
      <charset val="129"/>
    </font>
    <font>
      <b/>
      <sz val="14"/>
      <color indexed="12"/>
      <name val="굴림체"/>
      <family val="3"/>
      <charset val="129"/>
    </font>
    <font>
      <sz val="10"/>
      <color indexed="8"/>
      <name val="굴림체"/>
      <family val="3"/>
      <charset val="129"/>
    </font>
    <font>
      <sz val="10"/>
      <color indexed="12"/>
      <name val="굴림체"/>
      <family val="3"/>
      <charset val="129"/>
    </font>
    <font>
      <b/>
      <sz val="10"/>
      <color indexed="10"/>
      <name val="굴림체"/>
      <family val="3"/>
      <charset val="129"/>
    </font>
    <font>
      <b/>
      <sz val="9"/>
      <color indexed="12"/>
      <name val="굴림체"/>
      <family val="3"/>
      <charset val="129"/>
    </font>
    <font>
      <sz val="20"/>
      <color indexed="8"/>
      <name val="굴림체"/>
      <family val="3"/>
      <charset val="129"/>
    </font>
    <font>
      <sz val="11"/>
      <color indexed="8"/>
      <name val="굴림체"/>
      <family val="3"/>
      <charset val="129"/>
    </font>
    <font>
      <b/>
      <sz val="15"/>
      <color indexed="10"/>
      <name val="굴림체"/>
      <family val="3"/>
      <charset val="129"/>
    </font>
    <font>
      <sz val="9"/>
      <color indexed="10"/>
      <name val="굴림체"/>
      <family val="3"/>
      <charset val="129"/>
    </font>
    <font>
      <sz val="8"/>
      <name val="돋움"/>
      <family val="2"/>
      <charset val="129"/>
    </font>
    <font>
      <sz val="9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9">
    <xf numFmtId="0" fontId="0" fillId="0" borderId="0" xfId="0"/>
    <xf numFmtId="49" fontId="2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shrinkToFit="1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0" fillId="0" borderId="0" xfId="0" applyAlignment="1">
      <alignment shrinkToFit="1"/>
    </xf>
    <xf numFmtId="49" fontId="2" fillId="0" borderId="0" xfId="0" applyNumberFormat="1" applyFont="1" applyAlignment="1">
      <alignment horizontal="left" vertical="center" shrinkToFit="1"/>
    </xf>
    <xf numFmtId="49" fontId="2" fillId="0" borderId="1" xfId="0" applyNumberFormat="1" applyFont="1" applyBorder="1" applyAlignment="1">
      <alignment horizontal="center" vertical="center" shrinkToFit="1"/>
    </xf>
    <xf numFmtId="49" fontId="2" fillId="0" borderId="2" xfId="0" applyNumberFormat="1" applyFont="1" applyBorder="1" applyAlignment="1">
      <alignment horizontal="center" vertical="center" shrinkToFit="1"/>
    </xf>
    <xf numFmtId="49" fontId="2" fillId="0" borderId="2" xfId="0" applyNumberFormat="1" applyFont="1" applyBorder="1" applyAlignment="1">
      <alignment horizontal="left" vertical="center" shrinkToFit="1"/>
    </xf>
    <xf numFmtId="49" fontId="2" fillId="0" borderId="3" xfId="0" applyNumberFormat="1" applyFont="1" applyBorder="1" applyAlignment="1">
      <alignment horizontal="center" vertical="center" shrinkToFit="1"/>
    </xf>
    <xf numFmtId="49" fontId="2" fillId="0" borderId="4" xfId="0" applyNumberFormat="1" applyFont="1" applyBorder="1" applyAlignment="1">
      <alignment horizontal="center" vertical="center" shrinkToFit="1"/>
    </xf>
    <xf numFmtId="0" fontId="5" fillId="0" borderId="0" xfId="0" applyFont="1" applyAlignment="1">
      <alignment shrinkToFit="1"/>
    </xf>
    <xf numFmtId="0" fontId="6" fillId="0" borderId="0" xfId="0" applyFont="1" applyAlignment="1">
      <alignment horizontal="center" vertical="center" shrinkToFit="1"/>
    </xf>
    <xf numFmtId="176" fontId="3" fillId="0" borderId="0" xfId="0" applyNumberFormat="1" applyFont="1" applyAlignment="1">
      <alignment horizontal="left" vertical="center" shrinkToFit="1"/>
    </xf>
    <xf numFmtId="179" fontId="2" fillId="0" borderId="2" xfId="0" applyNumberFormat="1" applyFont="1" applyBorder="1" applyAlignment="1">
      <alignment horizontal="right" vertical="center" shrinkToFit="1"/>
    </xf>
    <xf numFmtId="177" fontId="2" fillId="0" borderId="2" xfId="0" applyNumberFormat="1" applyFont="1" applyBorder="1" applyAlignment="1">
      <alignment horizontal="right" vertical="center" shrinkToFit="1"/>
    </xf>
    <xf numFmtId="49" fontId="2" fillId="0" borderId="5" xfId="0" applyNumberFormat="1" applyFont="1" applyBorder="1" applyAlignment="1">
      <alignment horizontal="center" vertical="center" shrinkToFit="1"/>
    </xf>
    <xf numFmtId="49" fontId="7" fillId="0" borderId="2" xfId="0" applyNumberFormat="1" applyFont="1" applyBorder="1" applyAlignment="1">
      <alignment horizontal="left" vertical="center" shrinkToFit="1"/>
    </xf>
    <xf numFmtId="49" fontId="2" fillId="0" borderId="1" xfId="0" applyNumberFormat="1" applyFont="1" applyBorder="1" applyAlignment="1">
      <alignment horizontal="left" vertical="center" shrinkToFit="1"/>
    </xf>
    <xf numFmtId="49" fontId="7" fillId="0" borderId="4" xfId="0" applyNumberFormat="1" applyFont="1" applyBorder="1" applyAlignment="1">
      <alignment horizontal="left" vertical="center" shrinkToFit="1"/>
    </xf>
    <xf numFmtId="49" fontId="2" fillId="0" borderId="4" xfId="0" applyNumberFormat="1" applyFont="1" applyBorder="1" applyAlignment="1">
      <alignment horizontal="left" vertical="center" shrinkToFit="1"/>
    </xf>
    <xf numFmtId="49" fontId="2" fillId="0" borderId="6" xfId="0" applyNumberFormat="1" applyFont="1" applyBorder="1" applyAlignment="1">
      <alignment horizontal="right" vertical="center" shrinkToFit="1"/>
    </xf>
    <xf numFmtId="180" fontId="2" fillId="0" borderId="6" xfId="0" applyNumberFormat="1" applyFont="1" applyBorder="1" applyAlignment="1">
      <alignment horizontal="right" vertical="center" shrinkToFit="1"/>
    </xf>
    <xf numFmtId="49" fontId="2" fillId="0" borderId="3" xfId="0" applyNumberFormat="1" applyFont="1" applyBorder="1" applyAlignment="1">
      <alignment horizontal="right" vertical="center" shrinkToFit="1"/>
    </xf>
    <xf numFmtId="49" fontId="2" fillId="0" borderId="4" xfId="0" applyNumberFormat="1" applyFont="1" applyBorder="1" applyAlignment="1">
      <alignment horizontal="right" vertical="center" shrinkToFit="1"/>
    </xf>
    <xf numFmtId="49" fontId="2" fillId="0" borderId="7" xfId="0" applyNumberFormat="1" applyFont="1" applyBorder="1" applyAlignment="1">
      <alignment horizontal="center" vertical="center" shrinkToFit="1"/>
    </xf>
    <xf numFmtId="49" fontId="2" fillId="0" borderId="6" xfId="0" applyNumberFormat="1" applyFont="1" applyBorder="1" applyAlignment="1">
      <alignment horizontal="center" vertical="center" shrinkToFit="1"/>
    </xf>
    <xf numFmtId="177" fontId="2" fillId="0" borderId="6" xfId="0" applyNumberFormat="1" applyFont="1" applyBorder="1" applyAlignment="1">
      <alignment horizontal="right" vertical="center" shrinkToFit="1"/>
    </xf>
    <xf numFmtId="0" fontId="0" fillId="0" borderId="5" xfId="0" applyBorder="1" applyAlignment="1">
      <alignment shrinkToFit="1"/>
    </xf>
    <xf numFmtId="182" fontId="2" fillId="0" borderId="5" xfId="0" applyNumberFormat="1" applyFont="1" applyBorder="1" applyAlignment="1">
      <alignment horizontal="right" vertical="center" shrinkToFit="1"/>
    </xf>
    <xf numFmtId="49" fontId="2" fillId="0" borderId="1" xfId="0" applyNumberFormat="1" applyFont="1" applyBorder="1" applyAlignment="1">
      <alignment horizontal="right" vertical="center" shrinkToFit="1"/>
    </xf>
    <xf numFmtId="49" fontId="2" fillId="0" borderId="2" xfId="0" applyNumberFormat="1" applyFont="1" applyBorder="1" applyAlignment="1">
      <alignment horizontal="right" vertical="center" shrinkToFit="1"/>
    </xf>
    <xf numFmtId="178" fontId="2" fillId="0" borderId="2" xfId="0" applyNumberFormat="1" applyFont="1" applyBorder="1" applyAlignment="1">
      <alignment horizontal="right" vertical="center" shrinkToFit="1"/>
    </xf>
    <xf numFmtId="0" fontId="0" fillId="0" borderId="4" xfId="0" applyBorder="1" applyAlignment="1">
      <alignment shrinkToFit="1"/>
    </xf>
    <xf numFmtId="178" fontId="2" fillId="0" borderId="0" xfId="0" applyNumberFormat="1" applyFont="1" applyAlignment="1">
      <alignment horizontal="right" vertical="center" shrinkToFit="1"/>
    </xf>
    <xf numFmtId="181" fontId="2" fillId="0" borderId="2" xfId="0" applyNumberFormat="1" applyFont="1" applyBorder="1" applyAlignment="1">
      <alignment horizontal="right" vertical="center" shrinkToFit="1"/>
    </xf>
    <xf numFmtId="0" fontId="0" fillId="0" borderId="2" xfId="0" applyBorder="1" applyAlignment="1">
      <alignment shrinkToFit="1"/>
    </xf>
    <xf numFmtId="177" fontId="2" fillId="0" borderId="4" xfId="0" applyNumberFormat="1" applyFont="1" applyBorder="1" applyAlignment="1">
      <alignment horizontal="right" vertical="center" shrinkToFit="1"/>
    </xf>
    <xf numFmtId="182" fontId="2" fillId="0" borderId="2" xfId="0" applyNumberFormat="1" applyFont="1" applyBorder="1" applyAlignment="1">
      <alignment horizontal="right" vertical="center" shrinkToFit="1"/>
    </xf>
    <xf numFmtId="178" fontId="2" fillId="0" borderId="6" xfId="0" applyNumberFormat="1" applyFont="1" applyBorder="1" applyAlignment="1">
      <alignment horizontal="right" vertical="center" shrinkToFit="1"/>
    </xf>
    <xf numFmtId="0" fontId="0" fillId="0" borderId="6" xfId="0" applyBorder="1" applyAlignment="1">
      <alignment shrinkToFit="1"/>
    </xf>
    <xf numFmtId="178" fontId="2" fillId="0" borderId="4" xfId="0" applyNumberFormat="1" applyFont="1" applyBorder="1" applyAlignment="1">
      <alignment horizontal="right" vertical="center" shrinkToFit="1"/>
    </xf>
    <xf numFmtId="49" fontId="2" fillId="0" borderId="9" xfId="0" applyNumberFormat="1" applyFont="1" applyBorder="1" applyAlignment="1">
      <alignment horizontal="center" vertical="center" shrinkToFit="1"/>
    </xf>
    <xf numFmtId="0" fontId="0" fillId="0" borderId="9" xfId="0" applyBorder="1" applyAlignment="1">
      <alignment shrinkToFit="1"/>
    </xf>
    <xf numFmtId="49" fontId="2" fillId="0" borderId="8" xfId="0" applyNumberFormat="1" applyFont="1" applyBorder="1" applyAlignment="1">
      <alignment horizontal="center" vertical="center" shrinkToFit="1"/>
    </xf>
    <xf numFmtId="178" fontId="2" fillId="0" borderId="9" xfId="0" applyNumberFormat="1" applyFont="1" applyBorder="1" applyAlignment="1">
      <alignment horizontal="right" vertical="center" shrinkToFit="1"/>
    </xf>
    <xf numFmtId="177" fontId="2" fillId="0" borderId="9" xfId="0" applyNumberFormat="1" applyFont="1" applyBorder="1" applyAlignment="1">
      <alignment horizontal="right" vertical="center" shrinkToFit="1"/>
    </xf>
    <xf numFmtId="178" fontId="2" fillId="0" borderId="3" xfId="0" applyNumberFormat="1" applyFont="1" applyBorder="1" applyAlignment="1">
      <alignment horizontal="right" vertical="center" shrinkToFit="1"/>
    </xf>
    <xf numFmtId="183" fontId="2" fillId="0" borderId="9" xfId="0" applyNumberFormat="1" applyFont="1" applyBorder="1" applyAlignment="1">
      <alignment horizontal="right" vertical="center" shrinkToFit="1"/>
    </xf>
    <xf numFmtId="183" fontId="2" fillId="0" borderId="3" xfId="0" applyNumberFormat="1" applyFont="1" applyBorder="1" applyAlignment="1">
      <alignment horizontal="right" vertical="center" shrinkToFit="1"/>
    </xf>
    <xf numFmtId="183" fontId="0" fillId="0" borderId="9" xfId="0" applyNumberFormat="1" applyBorder="1" applyAlignment="1">
      <alignment shrinkToFit="1"/>
    </xf>
    <xf numFmtId="183" fontId="2" fillId="0" borderId="6" xfId="0" applyNumberFormat="1" applyFont="1" applyBorder="1" applyAlignment="1">
      <alignment horizontal="right" vertical="center" shrinkToFit="1"/>
    </xf>
    <xf numFmtId="49" fontId="2" fillId="0" borderId="0" xfId="0" applyNumberFormat="1" applyFont="1" applyAlignment="1">
      <alignment horizontal="right" vertical="center" shrinkToFit="1"/>
    </xf>
    <xf numFmtId="49" fontId="2" fillId="0" borderId="9" xfId="0" applyNumberFormat="1" applyFont="1" applyBorder="1" applyAlignment="1">
      <alignment horizontal="left" vertical="center" shrinkToFit="1"/>
    </xf>
    <xf numFmtId="49" fontId="2" fillId="0" borderId="3" xfId="0" applyNumberFormat="1" applyFont="1" applyBorder="1" applyAlignment="1">
      <alignment horizontal="left" vertical="center" shrinkToFit="1"/>
    </xf>
    <xf numFmtId="176" fontId="2" fillId="0" borderId="4" xfId="0" applyNumberFormat="1" applyFont="1" applyBorder="1" applyAlignment="1">
      <alignment horizontal="left" vertical="center" shrinkToFit="1"/>
    </xf>
    <xf numFmtId="49" fontId="8" fillId="0" borderId="0" xfId="0" applyNumberFormat="1" applyFont="1" applyAlignment="1">
      <alignment horizontal="left" vertical="center"/>
    </xf>
    <xf numFmtId="49" fontId="9" fillId="0" borderId="0" xfId="0" applyNumberFormat="1" applyFont="1" applyAlignment="1">
      <alignment horizontal="left" vertical="center"/>
    </xf>
    <xf numFmtId="49" fontId="10" fillId="0" borderId="0" xfId="0" applyNumberFormat="1" applyFont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12" fillId="0" borderId="0" xfId="0" applyNumberFormat="1" applyFont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49" fontId="14" fillId="0" borderId="0" xfId="0" applyNumberFormat="1" applyFont="1" applyAlignment="1">
      <alignment horizontal="left" vertical="center"/>
    </xf>
    <xf numFmtId="49" fontId="15" fillId="0" borderId="0" xfId="0" applyNumberFormat="1" applyFont="1" applyAlignment="1">
      <alignment horizontal="left" vertical="center"/>
    </xf>
    <xf numFmtId="0" fontId="0" fillId="0" borderId="0" xfId="0" applyAlignment="1" applyProtection="1">
      <alignment shrinkToFit="1"/>
      <protection hidden="1"/>
    </xf>
    <xf numFmtId="49" fontId="2" fillId="2" borderId="0" xfId="0" applyNumberFormat="1" applyFont="1" applyFill="1" applyAlignment="1" applyProtection="1">
      <alignment horizontal="left" vertical="center" shrinkToFit="1"/>
      <protection hidden="1"/>
    </xf>
    <xf numFmtId="49" fontId="2" fillId="0" borderId="0" xfId="0" applyNumberFormat="1" applyFont="1" applyAlignment="1" applyProtection="1">
      <alignment horizontal="center" vertical="center" shrinkToFit="1"/>
      <protection hidden="1"/>
    </xf>
    <xf numFmtId="49" fontId="2" fillId="0" borderId="0" xfId="0" applyNumberFormat="1" applyFont="1" applyAlignment="1" applyProtection="1">
      <alignment horizontal="left" vertical="center" shrinkToFit="1"/>
      <protection hidden="1"/>
    </xf>
    <xf numFmtId="0" fontId="2" fillId="0" borderId="0" xfId="0" applyFont="1" applyAlignment="1" applyProtection="1">
      <alignment horizontal="center" vertical="center" shrinkToFit="1"/>
      <protection hidden="1"/>
    </xf>
    <xf numFmtId="0" fontId="2" fillId="0" borderId="0" xfId="0" applyFont="1" applyAlignment="1" applyProtection="1">
      <alignment horizontal="left" vertical="center" shrinkToFit="1"/>
      <protection hidden="1"/>
    </xf>
    <xf numFmtId="176" fontId="2" fillId="0" borderId="0" xfId="0" applyNumberFormat="1" applyFont="1" applyAlignment="1" applyProtection="1">
      <alignment horizontal="center" vertical="center" shrinkToFit="1"/>
      <protection hidden="1"/>
    </xf>
    <xf numFmtId="0" fontId="5" fillId="0" borderId="0" xfId="0" applyFont="1" applyAlignment="1" applyProtection="1">
      <alignment shrinkToFit="1"/>
      <protection hidden="1"/>
    </xf>
    <xf numFmtId="1" fontId="2" fillId="0" borderId="0" xfId="0" applyNumberFormat="1" applyFont="1" applyAlignment="1" applyProtection="1">
      <alignment horizontal="left" vertical="center" shrinkToFit="1"/>
      <protection hidden="1"/>
    </xf>
    <xf numFmtId="0" fontId="8" fillId="0" borderId="0" xfId="0" applyFont="1" applyAlignment="1">
      <alignment horizontal="left" vertical="center"/>
    </xf>
    <xf numFmtId="49" fontId="17" fillId="0" borderId="0" xfId="0" applyNumberFormat="1" applyFont="1" applyAlignment="1">
      <alignment horizontal="left" vertical="center"/>
    </xf>
    <xf numFmtId="49" fontId="1" fillId="0" borderId="0" xfId="0" applyNumberFormat="1" applyFont="1" applyAlignment="1">
      <alignment horizontal="center" vertical="center" shrinkToFit="1"/>
    </xf>
    <xf numFmtId="0" fontId="0" fillId="0" borderId="0" xfId="0"/>
    <xf numFmtId="49" fontId="2" fillId="0" borderId="8" xfId="0" applyNumberFormat="1" applyFont="1" applyBorder="1" applyAlignment="1">
      <alignment horizontal="right" vertical="center" shrinkToFit="1"/>
    </xf>
    <xf numFmtId="0" fontId="0" fillId="0" borderId="8" xfId="0" applyBorder="1"/>
    <xf numFmtId="49" fontId="2" fillId="0" borderId="3" xfId="0" applyNumberFormat="1" applyFont="1" applyBorder="1" applyAlignment="1">
      <alignment horizontal="center" vertical="center" shrinkToFit="1"/>
    </xf>
    <xf numFmtId="0" fontId="0" fillId="0" borderId="3" xfId="0" applyBorder="1"/>
    <xf numFmtId="49" fontId="2" fillId="0" borderId="4" xfId="0" applyNumberFormat="1" applyFont="1" applyBorder="1" applyAlignment="1">
      <alignment horizontal="left" vertical="center" shrinkToFit="1"/>
    </xf>
    <xf numFmtId="0" fontId="0" fillId="0" borderId="4" xfId="0" applyBorder="1"/>
    <xf numFmtId="49" fontId="2" fillId="0" borderId="2" xfId="0" applyNumberFormat="1" applyFont="1" applyBorder="1" applyAlignment="1">
      <alignment horizontal="distributed" vertical="center" indent="2" shrinkToFit="1"/>
    </xf>
    <xf numFmtId="0" fontId="0" fillId="0" borderId="6" xfId="0" applyBorder="1" applyAlignment="1">
      <alignment horizontal="distributed" indent="2"/>
    </xf>
    <xf numFmtId="49" fontId="7" fillId="0" borderId="2" xfId="0" applyNumberFormat="1" applyFont="1" applyBorder="1" applyAlignment="1">
      <alignment horizontal="distributed" vertical="center" indent="2" shrinkToFit="1"/>
    </xf>
    <xf numFmtId="49" fontId="2" fillId="0" borderId="9" xfId="0" applyNumberFormat="1" applyFont="1" applyBorder="1" applyAlignment="1">
      <alignment horizontal="center" vertical="center" textRotation="255" shrinkToFit="1"/>
    </xf>
    <xf numFmtId="0" fontId="0" fillId="0" borderId="9" xfId="0" applyBorder="1"/>
    <xf numFmtId="49" fontId="2" fillId="0" borderId="4" xfId="0" applyNumberFormat="1" applyFont="1" applyBorder="1" applyAlignment="1">
      <alignment horizontal="distributed" vertical="center" indent="2" shrinkToFit="1"/>
    </xf>
    <xf numFmtId="0" fontId="0" fillId="0" borderId="4" xfId="0" applyBorder="1" applyAlignment="1">
      <alignment horizontal="distributed" indent="2"/>
    </xf>
    <xf numFmtId="0" fontId="0" fillId="0" borderId="1" xfId="0" applyBorder="1" applyAlignment="1">
      <alignment horizontal="distributed" indent="2"/>
    </xf>
    <xf numFmtId="176" fontId="2" fillId="0" borderId="2" xfId="0" applyNumberFormat="1" applyFont="1" applyBorder="1" applyAlignment="1">
      <alignment horizontal="left" vertical="center" shrinkToFit="1"/>
    </xf>
    <xf numFmtId="0" fontId="0" fillId="0" borderId="6" xfId="0" applyBorder="1"/>
    <xf numFmtId="49" fontId="2" fillId="0" borderId="2" xfId="0" applyNumberFormat="1" applyFont="1" applyBorder="1" applyAlignment="1">
      <alignment horizontal="left" vertical="center" shrinkToFit="1"/>
    </xf>
    <xf numFmtId="49" fontId="2" fillId="0" borderId="1" xfId="0" applyNumberFormat="1" applyFont="1" applyBorder="1" applyAlignment="1">
      <alignment horizontal="center" vertical="center" shrinkToFit="1"/>
    </xf>
    <xf numFmtId="0" fontId="0" fillId="0" borderId="1" xfId="0" applyBorder="1"/>
    <xf numFmtId="49" fontId="16" fillId="0" borderId="0" xfId="0" applyNumberFormat="1" applyFont="1" applyAlignment="1" applyProtection="1">
      <alignment horizontal="left" vertical="center" shrinkToFit="1"/>
      <protection hidden="1"/>
    </xf>
  </cellXfs>
  <cellStyles count="1">
    <cellStyle name="표준" xfId="0" builtinId="0"/>
  </cellStyles>
  <dxfs count="2">
    <dxf>
      <numFmt numFmtId="177" formatCode="#,###"/>
    </dxf>
    <dxf>
      <numFmt numFmtId="177" formatCode="#,###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0</xdr:colOff>
      <xdr:row>4</xdr:row>
      <xdr:rowOff>0</xdr:rowOff>
    </xdr:to>
    <xdr:cxnSp macro="">
      <xdr:nvCxnSpPr>
        <xdr:cNvPr id="2" name="직선 연결선 1">
          <a:extLst>
            <a:ext uri="{FF2B5EF4-FFF2-40B4-BE49-F238E27FC236}">
              <a16:creationId xmlns:a16="http://schemas.microsoft.com/office/drawing/2014/main" id="{6F3255B0-B831-A0C9-9D2E-BE002A0DC5B4}"/>
            </a:ext>
          </a:extLst>
        </xdr:cNvPr>
        <xdr:cNvCxnSpPr/>
      </xdr:nvCxnSpPr>
      <xdr:spPr>
        <a:xfrm>
          <a:off x="0" y="647700"/>
          <a:ext cx="2809875" cy="666750"/>
        </a:xfrm>
        <a:prstGeom prst="line">
          <a:avLst/>
        </a:prstGeom>
        <a:ln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566A7-62A1-4CDC-8D02-7A93BBC0D570}">
  <sheetPr>
    <tabColor rgb="FF0000FF"/>
  </sheetPr>
  <dimension ref="B1:D9"/>
  <sheetViews>
    <sheetView workbookViewId="0">
      <selection activeCell="A5" sqref="A5:A16"/>
    </sheetView>
  </sheetViews>
  <sheetFormatPr defaultRowHeight="13.5" x14ac:dyDescent="0.15"/>
  <cols>
    <col min="2" max="2" width="19.5546875" customWidth="1"/>
    <col min="4" max="4" width="17.5546875" customWidth="1"/>
  </cols>
  <sheetData>
    <row r="1" spans="2:4" ht="24.95" customHeight="1" x14ac:dyDescent="0.15">
      <c r="D1" s="75" t="str">
        <f ca="1">IF('〓 INITIAL 〓'!C4,"※※ 기본정보의 일부가 삭제되어 Stmate로 변환할 수 없습니다 ※※","")</f>
        <v>※※ 기본정보의 일부가 삭제되어 Stmate로 변환할 수 없습니다 ※※</v>
      </c>
    </row>
    <row r="2" spans="2:4" ht="23.85" customHeight="1" x14ac:dyDescent="0.15">
      <c r="B2" s="64" t="s">
        <v>80</v>
      </c>
      <c r="D2" s="76" t="s">
        <v>205</v>
      </c>
    </row>
    <row r="3" spans="2:4" ht="23.85" customHeight="1" x14ac:dyDescent="0.15">
      <c r="D3" s="76" t="s">
        <v>206</v>
      </c>
    </row>
    <row r="4" spans="2:4" ht="23.85" customHeight="1" x14ac:dyDescent="0.15">
      <c r="B4" s="65" t="s">
        <v>81</v>
      </c>
      <c r="D4" s="3" t="str">
        <f>HYPERLINK("#'※※안내※※'!A1","※※안내※※ →")</f>
        <v>※※안내※※ →</v>
      </c>
    </row>
    <row r="5" spans="2:4" ht="23.85" customHeight="1" x14ac:dyDescent="0.15">
      <c r="B5" s="65" t="s">
        <v>82</v>
      </c>
      <c r="D5" s="3" t="str">
        <f>HYPERLINK("#"&amp;공사원가계산서!G2&amp;"!A1","공사원가계산서 →")</f>
        <v>공사원가계산서 →</v>
      </c>
    </row>
    <row r="6" spans="2:4" ht="23.85" customHeight="1" x14ac:dyDescent="0.15">
      <c r="B6" s="65" t="s">
        <v>83</v>
      </c>
      <c r="D6" s="3" t="e">
        <f>HYPERLINK("#"&amp;총괄설계내역서!#REF!&amp;"!A1","총괄설계내역서 →")</f>
        <v>#REF!</v>
      </c>
    </row>
    <row r="7" spans="2:4" ht="23.85" customHeight="1" x14ac:dyDescent="0.15">
      <c r="B7" s="65" t="s">
        <v>84</v>
      </c>
      <c r="D7" s="3" t="e">
        <f>HYPERLINK("#"&amp;설계내역서!#REF!&amp;"!A1","설계내역서 →")</f>
        <v>#REF!</v>
      </c>
    </row>
    <row r="8" spans="2:4" ht="23.85" customHeight="1" x14ac:dyDescent="0.15">
      <c r="B8" s="65" t="s">
        <v>85</v>
      </c>
      <c r="D8" s="3" t="e">
        <f>HYPERLINK("#"&amp;재료비목록표!#REF!&amp;"!A1","재료비목록표 →")</f>
        <v>#REF!</v>
      </c>
    </row>
    <row r="9" spans="2:4" ht="23.85" customHeight="1" x14ac:dyDescent="0.15">
      <c r="B9" s="65" t="s">
        <v>86</v>
      </c>
      <c r="D9" s="3" t="e">
        <f>HYPERLINK("#"&amp;자재단가대비표!#REF!&amp;"!A1","자재단가대비표 →")</f>
        <v>#REF!</v>
      </c>
    </row>
  </sheetData>
  <phoneticPr fontId="18" type="noConversion"/>
  <printOptions horizontalCentered="1"/>
  <pageMargins left="0.59055118110236215" right="0.59055118110236215" top="0.78740157480314965" bottom="0.82677165354330706" header="0" footer="0.62992125984251968"/>
  <pageSetup paperSize="9" fitToWidth="0" fitToHeight="0" orientation="portrait" r:id="rId1"/>
  <headerFooter alignWithMargins="0">
    <oddFooter xml:space="preserve">&amp;C&amp;"굴림체,"&amp;9 - &amp;P -&amp;R&amp;"굴림체,"&amp;9 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14B1B-9D7E-436F-88E4-52A5E5FC639F}">
  <sheetPr>
    <tabColor rgb="FFFF0000"/>
  </sheetPr>
  <dimension ref="A2:C15"/>
  <sheetViews>
    <sheetView workbookViewId="0">
      <selection activeCell="A5" sqref="A5:A16"/>
    </sheetView>
  </sheetViews>
  <sheetFormatPr defaultRowHeight="13.5" x14ac:dyDescent="0.15"/>
  <cols>
    <col min="1" max="1" width="9.109375" style="4" customWidth="1"/>
    <col min="2" max="2" width="4.6640625" customWidth="1"/>
  </cols>
  <sheetData>
    <row r="2" spans="1:3" ht="14.25" x14ac:dyDescent="0.15">
      <c r="A2" s="3" t="str">
        <f>HYPERLINK("#'〓 목 차 〓'!B2","목차 →")</f>
        <v>목차 →</v>
      </c>
      <c r="B2" s="58" t="s">
        <v>69</v>
      </c>
    </row>
    <row r="4" spans="1:3" ht="18.75" x14ac:dyDescent="0.15">
      <c r="B4" s="59" t="s">
        <v>70</v>
      </c>
    </row>
    <row r="6" spans="1:3" x14ac:dyDescent="0.15">
      <c r="B6" s="60" t="s">
        <v>71</v>
      </c>
    </row>
    <row r="7" spans="1:3" x14ac:dyDescent="0.15">
      <c r="B7" s="60" t="s">
        <v>72</v>
      </c>
    </row>
    <row r="8" spans="1:3" x14ac:dyDescent="0.15">
      <c r="B8" s="61" t="s">
        <v>73</v>
      </c>
    </row>
    <row r="9" spans="1:3" x14ac:dyDescent="0.15">
      <c r="B9" s="60" t="s">
        <v>74</v>
      </c>
    </row>
    <row r="10" spans="1:3" x14ac:dyDescent="0.15">
      <c r="B10" s="60" t="s">
        <v>75</v>
      </c>
    </row>
    <row r="11" spans="1:3" x14ac:dyDescent="0.15">
      <c r="B11" s="60" t="s">
        <v>76</v>
      </c>
    </row>
    <row r="12" spans="1:3" x14ac:dyDescent="0.15">
      <c r="B12" s="60" t="s">
        <v>77</v>
      </c>
    </row>
    <row r="14" spans="1:3" x14ac:dyDescent="0.15">
      <c r="B14" s="62" t="s">
        <v>78</v>
      </c>
    </row>
    <row r="15" spans="1:3" x14ac:dyDescent="0.15">
      <c r="B15" s="2" t="e">
        <f>HYPERLINK("#"&amp;총괄설계내역서!#REF!&amp;"!I"&amp;ROW(총괄설계내역서!#REF!)," → ")</f>
        <v>#REF!</v>
      </c>
      <c r="C15" s="63" t="s">
        <v>79</v>
      </c>
    </row>
  </sheetData>
  <phoneticPr fontId="18" type="noConversion"/>
  <printOptions horizontalCentered="1"/>
  <pageMargins left="0.59055118110236215" right="0.59055118110236215" top="0.78740157480314965" bottom="1" header="0" footer="0.5"/>
  <pageSetup paperSize="9" fitToWidth="0" fitToHeight="0" orientation="portrait"/>
  <headerFooter alignWithMargins="0">
    <oddFooter xml:space="preserve">&amp;C&amp;"굴림체,"&amp;9 - &amp;P -&amp;R&amp;"굴림체,"&amp;9 </oddFooter>
  </headerFooter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A9777-A4EA-4E8C-B163-5B9FAE426A7D}">
  <dimension ref="A1:H21"/>
  <sheetViews>
    <sheetView tabSelected="1" workbookViewId="0">
      <pane ySplit="4" topLeftCell="A5" activePane="bottomLeft" state="frozenSplit"/>
      <selection pane="bottomLeft" sqref="A1:F1"/>
    </sheetView>
  </sheetViews>
  <sheetFormatPr defaultColWidth="9.109375" defaultRowHeight="13.5" x14ac:dyDescent="0.15"/>
  <cols>
    <col min="1" max="2" width="4.6640625" style="6" customWidth="1"/>
    <col min="3" max="3" width="23.44140625" style="6" customWidth="1"/>
    <col min="4" max="4" width="11.44140625" style="6" customWidth="1"/>
    <col min="5" max="5" width="8.44140625" style="6" customWidth="1"/>
    <col min="6" max="6" width="49.6640625" style="6" customWidth="1"/>
    <col min="7" max="7" width="9.109375" style="6" customWidth="1"/>
    <col min="8" max="8" width="9.109375" style="13" customWidth="1"/>
    <col min="9" max="16384" width="9.109375" style="6"/>
  </cols>
  <sheetData>
    <row r="1" spans="1:8" ht="24.95" customHeight="1" x14ac:dyDescent="0.15">
      <c r="A1" s="77" t="s">
        <v>49</v>
      </c>
      <c r="B1" s="78"/>
      <c r="C1" s="78"/>
      <c r="D1" s="78"/>
      <c r="E1" s="78"/>
      <c r="F1" s="78"/>
      <c r="G1" s="5"/>
      <c r="H1" s="14"/>
    </row>
    <row r="2" spans="1:8" ht="26.45" customHeight="1" x14ac:dyDescent="0.15">
      <c r="A2" s="1" t="s">
        <v>207</v>
      </c>
      <c r="F2" s="54"/>
      <c r="G2" s="15"/>
    </row>
    <row r="3" spans="1:8" ht="26.45" customHeight="1" x14ac:dyDescent="0.15">
      <c r="A3" s="79" t="s">
        <v>51</v>
      </c>
      <c r="B3" s="80"/>
      <c r="C3" s="80"/>
      <c r="D3" s="81" t="s">
        <v>28</v>
      </c>
      <c r="E3" s="81" t="s">
        <v>52</v>
      </c>
      <c r="F3" s="81" t="s">
        <v>53</v>
      </c>
    </row>
    <row r="4" spans="1:8" ht="26.45" customHeight="1" x14ac:dyDescent="0.15">
      <c r="A4" s="83" t="s">
        <v>50</v>
      </c>
      <c r="B4" s="84"/>
      <c r="C4" s="84"/>
      <c r="D4" s="82"/>
      <c r="E4" s="82"/>
      <c r="F4" s="82"/>
      <c r="H4" s="3"/>
    </row>
    <row r="5" spans="1:8" ht="26.45" customHeight="1" x14ac:dyDescent="0.15">
      <c r="A5" s="88" t="s">
        <v>67</v>
      </c>
      <c r="B5" s="88" t="s">
        <v>27</v>
      </c>
      <c r="C5" s="44" t="s">
        <v>54</v>
      </c>
      <c r="D5" s="47"/>
      <c r="E5" s="50"/>
      <c r="F5" s="55"/>
      <c r="H5" s="3"/>
    </row>
    <row r="6" spans="1:8" ht="26.45" customHeight="1" x14ac:dyDescent="0.15">
      <c r="A6" s="89"/>
      <c r="B6" s="89"/>
      <c r="C6" s="44" t="s">
        <v>55</v>
      </c>
      <c r="D6" s="48"/>
      <c r="E6" s="50"/>
      <c r="F6" s="45"/>
    </row>
    <row r="7" spans="1:8" ht="26.45" customHeight="1" x14ac:dyDescent="0.15">
      <c r="A7" s="89"/>
      <c r="B7" s="89"/>
      <c r="C7" s="44" t="s">
        <v>56</v>
      </c>
      <c r="D7" s="48"/>
      <c r="E7" s="50"/>
      <c r="F7" s="45"/>
    </row>
    <row r="8" spans="1:8" ht="26.45" customHeight="1" x14ac:dyDescent="0.15">
      <c r="A8" s="89"/>
      <c r="B8" s="84"/>
      <c r="C8" s="11" t="s">
        <v>57</v>
      </c>
      <c r="D8" s="49"/>
      <c r="E8" s="51"/>
      <c r="F8" s="56"/>
    </row>
    <row r="9" spans="1:8" ht="26.45" customHeight="1" x14ac:dyDescent="0.15">
      <c r="A9" s="89"/>
      <c r="B9" s="88" t="s">
        <v>29</v>
      </c>
      <c r="C9" s="44" t="s">
        <v>58</v>
      </c>
      <c r="D9" s="47"/>
      <c r="E9" s="50"/>
      <c r="F9" s="45"/>
      <c r="H9" s="3"/>
    </row>
    <row r="10" spans="1:8" ht="26.45" customHeight="1" x14ac:dyDescent="0.15">
      <c r="A10" s="89"/>
      <c r="B10" s="89"/>
      <c r="C10" s="44" t="s">
        <v>59</v>
      </c>
      <c r="D10" s="48"/>
      <c r="E10" s="50"/>
      <c r="F10" s="45"/>
    </row>
    <row r="11" spans="1:8" ht="26.45" customHeight="1" x14ac:dyDescent="0.15">
      <c r="A11" s="89"/>
      <c r="B11" s="84"/>
      <c r="C11" s="11" t="s">
        <v>57</v>
      </c>
      <c r="D11" s="49"/>
      <c r="E11" s="51"/>
      <c r="F11" s="56"/>
    </row>
    <row r="12" spans="1:8" ht="26.45" customHeight="1" x14ac:dyDescent="0.15">
      <c r="A12" s="89"/>
      <c r="B12" s="88" t="s">
        <v>68</v>
      </c>
      <c r="C12" s="44" t="s">
        <v>60</v>
      </c>
      <c r="D12" s="47"/>
      <c r="E12" s="50"/>
      <c r="F12" s="45"/>
      <c r="H12" s="3"/>
    </row>
    <row r="13" spans="1:8" ht="26.45" customHeight="1" x14ac:dyDescent="0.15">
      <c r="A13" s="89"/>
      <c r="B13" s="89"/>
      <c r="C13" s="45"/>
      <c r="D13" s="45"/>
      <c r="E13" s="52"/>
      <c r="F13" s="45"/>
    </row>
    <row r="14" spans="1:8" ht="26.45" customHeight="1" x14ac:dyDescent="0.15">
      <c r="A14" s="89"/>
      <c r="B14" s="89"/>
      <c r="C14" s="45"/>
      <c r="D14" s="45"/>
      <c r="E14" s="52"/>
      <c r="F14" s="45"/>
    </row>
    <row r="15" spans="1:8" ht="26.45" customHeight="1" x14ac:dyDescent="0.15">
      <c r="A15" s="89"/>
      <c r="B15" s="89"/>
      <c r="C15" s="45"/>
      <c r="D15" s="45"/>
      <c r="E15" s="52"/>
      <c r="F15" s="45"/>
    </row>
    <row r="16" spans="1:8" ht="26.45" customHeight="1" x14ac:dyDescent="0.15">
      <c r="A16" s="84"/>
      <c r="B16" s="84"/>
      <c r="C16" s="46" t="s">
        <v>57</v>
      </c>
      <c r="D16" s="49"/>
      <c r="E16" s="51"/>
      <c r="F16" s="56"/>
    </row>
    <row r="17" spans="1:8" ht="26.45" customHeight="1" x14ac:dyDescent="0.15">
      <c r="A17" s="90" t="s">
        <v>61</v>
      </c>
      <c r="B17" s="91"/>
      <c r="C17" s="92"/>
      <c r="D17" s="43"/>
      <c r="E17" s="53"/>
      <c r="F17" s="22" t="s">
        <v>62</v>
      </c>
      <c r="H17" s="3"/>
    </row>
    <row r="18" spans="1:8" ht="26.45" customHeight="1" x14ac:dyDescent="0.15">
      <c r="A18" s="87" t="s">
        <v>63</v>
      </c>
      <c r="B18" s="86"/>
      <c r="C18" s="86"/>
      <c r="D18" s="43"/>
      <c r="E18" s="53"/>
      <c r="F18" s="22"/>
      <c r="H18" s="3"/>
    </row>
    <row r="19" spans="1:8" ht="26.45" customHeight="1" x14ac:dyDescent="0.15">
      <c r="A19" s="85" t="s">
        <v>64</v>
      </c>
      <c r="B19" s="86"/>
      <c r="C19" s="86"/>
      <c r="D19" s="43"/>
      <c r="E19" s="53"/>
      <c r="F19" s="57" t="s">
        <v>208</v>
      </c>
      <c r="H19" s="3"/>
    </row>
    <row r="20" spans="1:8" ht="26.45" customHeight="1" x14ac:dyDescent="0.15">
      <c r="A20" s="87" t="s">
        <v>65</v>
      </c>
      <c r="B20" s="86"/>
      <c r="C20" s="86"/>
      <c r="D20" s="43"/>
      <c r="E20" s="53"/>
      <c r="F20" s="22"/>
      <c r="H20" s="3"/>
    </row>
    <row r="21" spans="1:8" ht="26.45" customHeight="1" x14ac:dyDescent="0.15">
      <c r="A21" s="87" t="s">
        <v>66</v>
      </c>
      <c r="B21" s="86"/>
      <c r="C21" s="86"/>
      <c r="D21" s="43"/>
      <c r="E21" s="53"/>
      <c r="F21" s="22"/>
    </row>
  </sheetData>
  <mergeCells count="15">
    <mergeCell ref="A19:C19"/>
    <mergeCell ref="A20:C20"/>
    <mergeCell ref="A21:C21"/>
    <mergeCell ref="A5:A16"/>
    <mergeCell ref="B5:B8"/>
    <mergeCell ref="B9:B11"/>
    <mergeCell ref="B12:B16"/>
    <mergeCell ref="A17:C17"/>
    <mergeCell ref="A18:C18"/>
    <mergeCell ref="A1:F1"/>
    <mergeCell ref="A3:C3"/>
    <mergeCell ref="D3:D4"/>
    <mergeCell ref="E3:E4"/>
    <mergeCell ref="F3:F4"/>
    <mergeCell ref="A4:C4"/>
  </mergeCells>
  <phoneticPr fontId="18" type="noConversion"/>
  <printOptions horizontalCentered="1"/>
  <pageMargins left="0.59055118110236215" right="0.59055118110236215" top="0.78740157480314965" bottom="0.74803149606299202" header="0" footer="0.55118110236220463"/>
  <pageSetup paperSize="9" scale="80" fitToWidth="0" fitToHeight="0" orientation="portrait" r:id="rId1"/>
  <headerFooter alignWithMargins="0">
    <oddFooter xml:space="preserve">&amp;C&amp;"굴림체,"&amp;9 - &amp;P -&amp;R&amp;"굴림체,"&amp;9 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A67A9-CE05-40E7-8967-E85207977730}">
  <dimension ref="A1:H12"/>
  <sheetViews>
    <sheetView workbookViewId="0">
      <pane ySplit="3" topLeftCell="A4" activePane="bottomLeft" state="frozenSplit"/>
      <selection pane="bottomLeft" sqref="A1:G1"/>
    </sheetView>
  </sheetViews>
  <sheetFormatPr defaultColWidth="9.109375" defaultRowHeight="13.5" x14ac:dyDescent="0.15"/>
  <cols>
    <col min="1" max="1" width="9.88671875" style="6" customWidth="1"/>
    <col min="2" max="2" width="26.44140625" style="6" customWidth="1"/>
    <col min="3" max="3" width="22.6640625" style="6" customWidth="1"/>
    <col min="4" max="7" width="17.44140625" style="6" customWidth="1"/>
    <col min="8" max="16384" width="9.109375" style="6"/>
  </cols>
  <sheetData>
    <row r="1" spans="1:7" ht="24.95" customHeight="1" x14ac:dyDescent="0.15">
      <c r="A1" s="77" t="s">
        <v>34</v>
      </c>
      <c r="B1" s="78"/>
      <c r="C1" s="78"/>
      <c r="D1" s="78"/>
      <c r="E1" s="78"/>
      <c r="F1" s="78"/>
      <c r="G1" s="78"/>
    </row>
    <row r="2" spans="1:7" ht="19.5" customHeight="1" x14ac:dyDescent="0.15">
      <c r="A2" s="1" t="s">
        <v>207</v>
      </c>
    </row>
    <row r="3" spans="1:7" ht="19.5" customHeight="1" x14ac:dyDescent="0.15">
      <c r="A3" s="8" t="s">
        <v>25</v>
      </c>
      <c r="B3" s="8" t="s">
        <v>2</v>
      </c>
      <c r="C3" s="8" t="s">
        <v>3</v>
      </c>
      <c r="D3" s="8" t="s">
        <v>27</v>
      </c>
      <c r="E3" s="8" t="s">
        <v>29</v>
      </c>
      <c r="F3" s="8" t="s">
        <v>30</v>
      </c>
      <c r="G3" s="11" t="s">
        <v>31</v>
      </c>
    </row>
    <row r="4" spans="1:7" ht="19.5" customHeight="1" x14ac:dyDescent="0.15">
      <c r="A4" s="10"/>
      <c r="B4" s="10" t="s">
        <v>33</v>
      </c>
      <c r="C4" s="10"/>
      <c r="D4" s="34"/>
      <c r="E4" s="34">
        <v>0</v>
      </c>
      <c r="F4" s="34">
        <v>0</v>
      </c>
      <c r="G4" s="43"/>
    </row>
    <row r="5" spans="1:7" ht="19.5" customHeight="1" x14ac:dyDescent="0.15">
      <c r="A5" s="10" t="s">
        <v>7</v>
      </c>
      <c r="B5" s="10" t="s">
        <v>35</v>
      </c>
      <c r="C5" s="10"/>
      <c r="D5" s="34"/>
      <c r="E5" s="34">
        <v>0</v>
      </c>
      <c r="F5" s="34">
        <v>0</v>
      </c>
      <c r="G5" s="43"/>
    </row>
    <row r="6" spans="1:7" ht="19.5" customHeight="1" x14ac:dyDescent="0.15">
      <c r="A6" s="10" t="s">
        <v>37</v>
      </c>
      <c r="B6" s="10" t="s">
        <v>38</v>
      </c>
      <c r="C6" s="10"/>
      <c r="D6" s="34"/>
      <c r="E6" s="34">
        <v>0</v>
      </c>
      <c r="F6" s="34">
        <v>0</v>
      </c>
      <c r="G6" s="43"/>
    </row>
    <row r="7" spans="1:7" ht="19.5" customHeight="1" x14ac:dyDescent="0.15">
      <c r="A7" s="10" t="s">
        <v>39</v>
      </c>
      <c r="B7" s="10" t="s">
        <v>40</v>
      </c>
      <c r="C7" s="10"/>
      <c r="D7" s="95"/>
      <c r="E7" s="94"/>
      <c r="F7" s="94"/>
      <c r="G7" s="43"/>
    </row>
    <row r="8" spans="1:7" ht="19.5" customHeight="1" x14ac:dyDescent="0.15">
      <c r="A8" s="10" t="s">
        <v>41</v>
      </c>
      <c r="B8" s="10" t="s">
        <v>40</v>
      </c>
      <c r="C8" s="10"/>
      <c r="D8" s="95"/>
      <c r="E8" s="94"/>
      <c r="F8" s="94"/>
      <c r="G8" s="43"/>
    </row>
    <row r="9" spans="1:7" ht="19.5" customHeight="1" x14ac:dyDescent="0.15">
      <c r="A9" s="10"/>
      <c r="B9" s="10" t="s">
        <v>42</v>
      </c>
      <c r="C9" s="10"/>
      <c r="D9" s="95" t="s">
        <v>43</v>
      </c>
      <c r="E9" s="94"/>
      <c r="F9" s="94"/>
      <c r="G9" s="43"/>
    </row>
    <row r="10" spans="1:7" ht="19.5" customHeight="1" x14ac:dyDescent="0.15">
      <c r="A10" s="10" t="s">
        <v>44</v>
      </c>
      <c r="B10" s="10" t="s">
        <v>45</v>
      </c>
      <c r="C10" s="10"/>
      <c r="D10" s="95"/>
      <c r="E10" s="94"/>
      <c r="F10" s="94"/>
      <c r="G10" s="43"/>
    </row>
    <row r="11" spans="1:7" ht="19.5" customHeight="1" x14ac:dyDescent="0.15">
      <c r="A11" s="10"/>
      <c r="B11" s="10" t="s">
        <v>46</v>
      </c>
      <c r="C11" s="10"/>
      <c r="D11" s="93" t="s">
        <v>209</v>
      </c>
      <c r="E11" s="94"/>
      <c r="F11" s="94"/>
      <c r="G11" s="43"/>
    </row>
    <row r="12" spans="1:7" ht="19.5" customHeight="1" x14ac:dyDescent="0.15">
      <c r="A12" s="10" t="s">
        <v>47</v>
      </c>
      <c r="B12" s="10" t="s">
        <v>48</v>
      </c>
      <c r="C12" s="10"/>
      <c r="D12" s="95"/>
      <c r="E12" s="94"/>
      <c r="F12" s="94"/>
      <c r="G12" s="43"/>
    </row>
  </sheetData>
  <mergeCells count="7">
    <mergeCell ref="D11:F11"/>
    <mergeCell ref="D12:F12"/>
    <mergeCell ref="A1:G1"/>
    <mergeCell ref="D7:F7"/>
    <mergeCell ref="D8:F8"/>
    <mergeCell ref="D9:F9"/>
    <mergeCell ref="D10:F10"/>
  </mergeCells>
  <phoneticPr fontId="18" type="noConversion"/>
  <printOptions horizontalCentered="1"/>
  <pageMargins left="0.78740157480314965" right="0.78740157480314965" top="0.59055118110236215" bottom="0.59055118110236215" header="0" footer="0.39370078740157477"/>
  <pageSetup paperSize="9" scale="91" fitToWidth="0" fitToHeight="0" orientation="landscape" r:id="rId1"/>
  <headerFooter alignWithMargins="0">
    <oddFooter xml:space="preserve">&amp;C&amp;"굴림체,"&amp;9 - &amp;P -&amp;R&amp;"굴림체,"&amp;9 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268C9-F6CF-48C9-AF40-B346668ABBC4}">
  <dimension ref="A1:O30"/>
  <sheetViews>
    <sheetView workbookViewId="0">
      <pane ySplit="4" topLeftCell="A5" activePane="bottomLeft" state="frozenSplit"/>
      <selection pane="bottomLeft" sqref="A1:N1"/>
    </sheetView>
  </sheetViews>
  <sheetFormatPr defaultColWidth="9.109375" defaultRowHeight="13.5" x14ac:dyDescent="0.15"/>
  <cols>
    <col min="1" max="1" width="9.88671875" style="6" customWidth="1"/>
    <col min="2" max="3" width="24.21875" style="6" customWidth="1"/>
    <col min="4" max="4" width="9.88671875" style="6" customWidth="1"/>
    <col min="5" max="5" width="5.44140625" style="6" customWidth="1"/>
    <col min="6" max="6" width="9.88671875" style="6" customWidth="1"/>
    <col min="7" max="7" width="11.44140625" style="6" customWidth="1"/>
    <col min="8" max="8" width="9.88671875" style="6" customWidth="1"/>
    <col min="9" max="9" width="11.44140625" style="6" customWidth="1"/>
    <col min="10" max="10" width="9.88671875" style="6" customWidth="1"/>
    <col min="11" max="11" width="11.44140625" style="6" customWidth="1"/>
    <col min="12" max="12" width="9.88671875" style="6" customWidth="1"/>
    <col min="13" max="13" width="11.44140625" style="6" customWidth="1"/>
    <col min="14" max="14" width="9.88671875" style="6" customWidth="1"/>
    <col min="15" max="16384" width="9.109375" style="6"/>
  </cols>
  <sheetData>
    <row r="1" spans="1:14" ht="24.95" customHeight="1" x14ac:dyDescent="0.15">
      <c r="A1" s="77" t="s">
        <v>24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</row>
    <row r="2" spans="1:14" ht="24.95" customHeight="1" x14ac:dyDescent="0.15">
      <c r="A2" s="1" t="s">
        <v>207</v>
      </c>
    </row>
    <row r="3" spans="1:14" ht="24.95" customHeight="1" x14ac:dyDescent="0.15">
      <c r="A3" s="96" t="s">
        <v>25</v>
      </c>
      <c r="B3" s="96" t="s">
        <v>2</v>
      </c>
      <c r="C3" s="96" t="s">
        <v>3</v>
      </c>
      <c r="D3" s="96" t="s">
        <v>26</v>
      </c>
      <c r="E3" s="96" t="s">
        <v>4</v>
      </c>
      <c r="F3" s="81" t="s">
        <v>27</v>
      </c>
      <c r="G3" s="97"/>
      <c r="H3" s="81" t="s">
        <v>29</v>
      </c>
      <c r="I3" s="97"/>
      <c r="J3" s="81" t="s">
        <v>30</v>
      </c>
      <c r="K3" s="97"/>
      <c r="L3" s="81" t="s">
        <v>31</v>
      </c>
      <c r="M3" s="97"/>
      <c r="N3" s="81" t="s">
        <v>6</v>
      </c>
    </row>
    <row r="4" spans="1:14" ht="24.95" customHeight="1" x14ac:dyDescent="0.15">
      <c r="A4" s="97"/>
      <c r="B4" s="97"/>
      <c r="C4" s="97"/>
      <c r="D4" s="97"/>
      <c r="E4" s="97"/>
      <c r="F4" s="9" t="s">
        <v>5</v>
      </c>
      <c r="G4" s="9" t="s">
        <v>28</v>
      </c>
      <c r="H4" s="9" t="s">
        <v>5</v>
      </c>
      <c r="I4" s="9" t="s">
        <v>28</v>
      </c>
      <c r="J4" s="9" t="s">
        <v>5</v>
      </c>
      <c r="K4" s="9" t="s">
        <v>28</v>
      </c>
      <c r="L4" s="9" t="s">
        <v>5</v>
      </c>
      <c r="M4" s="9" t="s">
        <v>28</v>
      </c>
      <c r="N4" s="82"/>
    </row>
    <row r="5" spans="1:14" ht="24.95" customHeight="1" x14ac:dyDescent="0.15">
      <c r="A5" s="19"/>
      <c r="B5" s="19" t="s">
        <v>33</v>
      </c>
      <c r="C5" s="21"/>
      <c r="D5" s="23"/>
      <c r="E5" s="12"/>
      <c r="F5" s="29"/>
      <c r="G5" s="34"/>
      <c r="H5" s="17"/>
      <c r="I5" s="34"/>
      <c r="J5" s="17"/>
      <c r="K5" s="34"/>
      <c r="L5" s="39"/>
      <c r="M5" s="41"/>
      <c r="N5" s="12"/>
    </row>
    <row r="6" spans="1:14" ht="24.95" customHeight="1" x14ac:dyDescent="0.15">
      <c r="A6" s="10"/>
      <c r="B6" s="10"/>
      <c r="C6" s="22"/>
      <c r="D6" s="23"/>
      <c r="E6" s="12"/>
      <c r="F6" s="30"/>
      <c r="G6" s="35"/>
      <c r="H6" s="35"/>
      <c r="I6" s="35"/>
      <c r="J6" s="35"/>
      <c r="K6" s="38"/>
      <c r="L6" s="39"/>
      <c r="M6" s="42"/>
      <c r="N6" s="12"/>
    </row>
    <row r="7" spans="1:14" ht="24.95" customHeight="1" x14ac:dyDescent="0.15">
      <c r="A7" s="19" t="s">
        <v>7</v>
      </c>
      <c r="B7" s="19" t="s">
        <v>35</v>
      </c>
      <c r="C7" s="21"/>
      <c r="D7" s="23"/>
      <c r="E7" s="12"/>
      <c r="F7" s="29"/>
      <c r="G7" s="34"/>
      <c r="H7" s="17"/>
      <c r="I7" s="34"/>
      <c r="J7" s="17"/>
      <c r="K7" s="34"/>
      <c r="L7" s="39"/>
      <c r="M7" s="41"/>
      <c r="N7" s="12"/>
    </row>
    <row r="8" spans="1:14" ht="24.95" customHeight="1" x14ac:dyDescent="0.15">
      <c r="A8" s="10" t="s">
        <v>36</v>
      </c>
      <c r="B8" s="10" t="s">
        <v>8</v>
      </c>
      <c r="C8" s="22" t="s">
        <v>9</v>
      </c>
      <c r="D8" s="24">
        <v>5064</v>
      </c>
      <c r="E8" s="12" t="s">
        <v>10</v>
      </c>
      <c r="F8" s="31"/>
      <c r="G8" s="29"/>
      <c r="H8" s="37"/>
      <c r="I8" s="17"/>
      <c r="J8" s="37"/>
      <c r="K8" s="17"/>
      <c r="L8" s="40"/>
      <c r="M8" s="34"/>
      <c r="N8" s="12"/>
    </row>
    <row r="9" spans="1:14" hidden="1" x14ac:dyDescent="0.15">
      <c r="B9" s="7" t="s">
        <v>32</v>
      </c>
      <c r="G9" s="36"/>
      <c r="I9" s="36"/>
      <c r="K9" s="36"/>
      <c r="M9" s="36"/>
    </row>
    <row r="10" spans="1:14" ht="24.95" customHeight="1" x14ac:dyDescent="0.15">
      <c r="A10" s="20"/>
      <c r="B10" s="20"/>
      <c r="C10" s="20"/>
      <c r="D10" s="25"/>
      <c r="E10" s="27"/>
      <c r="F10" s="32"/>
      <c r="G10" s="32"/>
      <c r="H10" s="32"/>
      <c r="I10" s="32"/>
      <c r="J10" s="32"/>
      <c r="K10" s="32"/>
      <c r="L10" s="32"/>
      <c r="M10" s="32"/>
      <c r="N10" s="11"/>
    </row>
    <row r="11" spans="1:14" ht="24.95" customHeight="1" x14ac:dyDescent="0.15">
      <c r="A11" s="10"/>
      <c r="B11" s="10"/>
      <c r="C11" s="10"/>
      <c r="D11" s="26"/>
      <c r="E11" s="28"/>
      <c r="F11" s="33"/>
      <c r="G11" s="33"/>
      <c r="H11" s="33"/>
      <c r="I11" s="33"/>
      <c r="J11" s="33"/>
      <c r="K11" s="33"/>
      <c r="L11" s="33"/>
      <c r="M11" s="33"/>
      <c r="N11" s="12"/>
    </row>
    <row r="12" spans="1:14" ht="24.95" customHeight="1" x14ac:dyDescent="0.15">
      <c r="A12" s="10"/>
      <c r="B12" s="10"/>
      <c r="C12" s="10"/>
      <c r="D12" s="26"/>
      <c r="E12" s="28"/>
      <c r="F12" s="33"/>
      <c r="G12" s="33"/>
      <c r="H12" s="33"/>
      <c r="I12" s="33"/>
      <c r="J12" s="33"/>
      <c r="K12" s="33"/>
      <c r="L12" s="33"/>
      <c r="M12" s="33"/>
      <c r="N12" s="12"/>
    </row>
    <row r="13" spans="1:14" ht="24.95" customHeight="1" x14ac:dyDescent="0.15">
      <c r="A13" s="10"/>
      <c r="B13" s="10"/>
      <c r="C13" s="10"/>
      <c r="D13" s="26"/>
      <c r="E13" s="28"/>
      <c r="F13" s="33"/>
      <c r="G13" s="33"/>
      <c r="H13" s="33"/>
      <c r="I13" s="33"/>
      <c r="J13" s="33"/>
      <c r="K13" s="33"/>
      <c r="L13" s="33"/>
      <c r="M13" s="33"/>
      <c r="N13" s="12"/>
    </row>
    <row r="14" spans="1:14" ht="24.95" customHeight="1" x14ac:dyDescent="0.15">
      <c r="A14" s="10"/>
      <c r="B14" s="10"/>
      <c r="C14" s="10"/>
      <c r="D14" s="26"/>
      <c r="E14" s="28"/>
      <c r="F14" s="33"/>
      <c r="G14" s="33"/>
      <c r="H14" s="33"/>
      <c r="I14" s="33"/>
      <c r="J14" s="33"/>
      <c r="K14" s="33"/>
      <c r="L14" s="33"/>
      <c r="M14" s="33"/>
      <c r="N14" s="12"/>
    </row>
    <row r="15" spans="1:14" ht="24.95" customHeight="1" x14ac:dyDescent="0.15">
      <c r="A15" s="10"/>
      <c r="B15" s="10"/>
      <c r="C15" s="10"/>
      <c r="D15" s="26"/>
      <c r="E15" s="28"/>
      <c r="F15" s="33"/>
      <c r="G15" s="33"/>
      <c r="H15" s="33"/>
      <c r="I15" s="33"/>
      <c r="J15" s="33"/>
      <c r="K15" s="33"/>
      <c r="L15" s="33"/>
      <c r="M15" s="33"/>
      <c r="N15" s="12"/>
    </row>
    <row r="16" spans="1:14" ht="24.95" customHeight="1" x14ac:dyDescent="0.15">
      <c r="A16" s="10"/>
      <c r="B16" s="10"/>
      <c r="C16" s="10"/>
      <c r="D16" s="26"/>
      <c r="E16" s="28"/>
      <c r="F16" s="33"/>
      <c r="G16" s="33"/>
      <c r="H16" s="33"/>
      <c r="I16" s="33"/>
      <c r="J16" s="33"/>
      <c r="K16" s="33"/>
      <c r="L16" s="33"/>
      <c r="M16" s="33"/>
      <c r="N16" s="12"/>
    </row>
    <row r="17" spans="1:14" ht="24.95" customHeight="1" x14ac:dyDescent="0.15">
      <c r="A17" s="10"/>
      <c r="B17" s="10"/>
      <c r="C17" s="10"/>
      <c r="D17" s="26"/>
      <c r="E17" s="28"/>
      <c r="F17" s="33"/>
      <c r="G17" s="33"/>
      <c r="H17" s="33"/>
      <c r="I17" s="33"/>
      <c r="J17" s="33"/>
      <c r="K17" s="33"/>
      <c r="L17" s="33"/>
      <c r="M17" s="33"/>
      <c r="N17" s="12"/>
    </row>
    <row r="18" spans="1:14" ht="24.95" customHeight="1" x14ac:dyDescent="0.15">
      <c r="A18" s="10"/>
      <c r="B18" s="10"/>
      <c r="C18" s="10"/>
      <c r="D18" s="26"/>
      <c r="E18" s="28"/>
      <c r="F18" s="33"/>
      <c r="G18" s="33"/>
      <c r="H18" s="33"/>
      <c r="I18" s="33"/>
      <c r="J18" s="33"/>
      <c r="K18" s="33"/>
      <c r="L18" s="33"/>
      <c r="M18" s="33"/>
      <c r="N18" s="12"/>
    </row>
    <row r="19" spans="1:14" ht="24.95" customHeight="1" x14ac:dyDescent="0.15">
      <c r="A19" s="10"/>
      <c r="B19" s="10"/>
      <c r="C19" s="10"/>
      <c r="D19" s="26"/>
      <c r="E19" s="28"/>
      <c r="F19" s="33"/>
      <c r="G19" s="33"/>
      <c r="H19" s="33"/>
      <c r="I19" s="33"/>
      <c r="J19" s="33"/>
      <c r="K19" s="33"/>
      <c r="L19" s="33"/>
      <c r="M19" s="33"/>
      <c r="N19" s="12"/>
    </row>
    <row r="20" spans="1:14" ht="24.95" customHeight="1" x14ac:dyDescent="0.15">
      <c r="A20" s="10"/>
      <c r="B20" s="10"/>
      <c r="C20" s="10"/>
      <c r="D20" s="26"/>
      <c r="E20" s="28"/>
      <c r="F20" s="33"/>
      <c r="G20" s="33"/>
      <c r="H20" s="33"/>
      <c r="I20" s="33"/>
      <c r="J20" s="33"/>
      <c r="K20" s="33"/>
      <c r="L20" s="33"/>
      <c r="M20" s="33"/>
      <c r="N20" s="12"/>
    </row>
    <row r="21" spans="1:14" ht="24.95" customHeight="1" x14ac:dyDescent="0.15">
      <c r="A21" s="10"/>
      <c r="B21" s="10"/>
      <c r="C21" s="10"/>
      <c r="D21" s="26"/>
      <c r="E21" s="28"/>
      <c r="F21" s="33"/>
      <c r="G21" s="33"/>
      <c r="H21" s="33"/>
      <c r="I21" s="33"/>
      <c r="J21" s="33"/>
      <c r="K21" s="33"/>
      <c r="L21" s="33"/>
      <c r="M21" s="33"/>
      <c r="N21" s="12"/>
    </row>
    <row r="22" spans="1:14" ht="24.95" customHeight="1" x14ac:dyDescent="0.15">
      <c r="A22" s="10"/>
      <c r="B22" s="10"/>
      <c r="C22" s="10"/>
      <c r="D22" s="26"/>
      <c r="E22" s="28"/>
      <c r="F22" s="33"/>
      <c r="G22" s="33"/>
      <c r="H22" s="33"/>
      <c r="I22" s="33"/>
      <c r="J22" s="33"/>
      <c r="K22" s="33"/>
      <c r="L22" s="33"/>
      <c r="M22" s="33"/>
      <c r="N22" s="12"/>
    </row>
    <row r="23" spans="1:14" ht="24.95" customHeight="1" x14ac:dyDescent="0.15">
      <c r="A23" s="10"/>
      <c r="B23" s="10"/>
      <c r="C23" s="10"/>
      <c r="D23" s="26"/>
      <c r="E23" s="28"/>
      <c r="F23" s="33"/>
      <c r="G23" s="33"/>
      <c r="H23" s="33"/>
      <c r="I23" s="33"/>
      <c r="J23" s="33"/>
      <c r="K23" s="33"/>
      <c r="L23" s="33"/>
      <c r="M23" s="33"/>
      <c r="N23" s="12"/>
    </row>
    <row r="24" spans="1:14" ht="24.95" customHeight="1" x14ac:dyDescent="0.15">
      <c r="A24" s="10"/>
      <c r="B24" s="10"/>
      <c r="C24" s="10"/>
      <c r="D24" s="26"/>
      <c r="E24" s="28"/>
      <c r="F24" s="33"/>
      <c r="G24" s="33"/>
      <c r="H24" s="33"/>
      <c r="I24" s="33"/>
      <c r="J24" s="33"/>
      <c r="K24" s="33"/>
      <c r="L24" s="33"/>
      <c r="M24" s="33"/>
      <c r="N24" s="12"/>
    </row>
    <row r="25" spans="1:14" ht="24.95" customHeight="1" x14ac:dyDescent="0.15">
      <c r="A25" s="10"/>
      <c r="B25" s="10"/>
      <c r="C25" s="10"/>
      <c r="D25" s="26"/>
      <c r="E25" s="28"/>
      <c r="F25" s="33"/>
      <c r="G25" s="33"/>
      <c r="H25" s="33"/>
      <c r="I25" s="33"/>
      <c r="J25" s="33"/>
      <c r="K25" s="33"/>
      <c r="L25" s="33"/>
      <c r="M25" s="33"/>
      <c r="N25" s="12"/>
    </row>
    <row r="26" spans="1:14" ht="24.95" customHeight="1" x14ac:dyDescent="0.15">
      <c r="A26" s="10"/>
      <c r="B26" s="10"/>
      <c r="C26" s="10"/>
      <c r="D26" s="26"/>
      <c r="E26" s="28"/>
      <c r="F26" s="33"/>
      <c r="G26" s="33"/>
      <c r="H26" s="33"/>
      <c r="I26" s="33"/>
      <c r="J26" s="33"/>
      <c r="K26" s="33"/>
      <c r="L26" s="33"/>
      <c r="M26" s="33"/>
      <c r="N26" s="12"/>
    </row>
    <row r="27" spans="1:14" ht="24.95" customHeight="1" x14ac:dyDescent="0.15">
      <c r="A27" s="10"/>
      <c r="B27" s="10"/>
      <c r="C27" s="10"/>
      <c r="D27" s="26"/>
      <c r="E27" s="28"/>
      <c r="F27" s="33"/>
      <c r="G27" s="33"/>
      <c r="H27" s="33"/>
      <c r="I27" s="33"/>
      <c r="J27" s="33"/>
      <c r="K27" s="33"/>
      <c r="L27" s="33"/>
      <c r="M27" s="33"/>
      <c r="N27" s="12"/>
    </row>
    <row r="28" spans="1:14" ht="24.95" customHeight="1" x14ac:dyDescent="0.15">
      <c r="A28" s="10"/>
      <c r="B28" s="10"/>
      <c r="C28" s="10"/>
      <c r="D28" s="26"/>
      <c r="E28" s="28"/>
      <c r="F28" s="33"/>
      <c r="G28" s="33"/>
      <c r="H28" s="33"/>
      <c r="I28" s="33"/>
      <c r="J28" s="33"/>
      <c r="K28" s="33"/>
      <c r="L28" s="33"/>
      <c r="M28" s="33"/>
      <c r="N28" s="12"/>
    </row>
    <row r="29" spans="1:14" ht="24.95" customHeight="1" x14ac:dyDescent="0.15">
      <c r="A29" s="10"/>
      <c r="B29" s="10"/>
      <c r="C29" s="10"/>
      <c r="D29" s="26"/>
      <c r="E29" s="28"/>
      <c r="F29" s="33"/>
      <c r="G29" s="33"/>
      <c r="H29" s="33"/>
      <c r="I29" s="33"/>
      <c r="J29" s="33"/>
      <c r="K29" s="33"/>
      <c r="L29" s="33"/>
      <c r="M29" s="33"/>
      <c r="N29" s="12"/>
    </row>
    <row r="30" spans="1:14" ht="24.95" customHeight="1" x14ac:dyDescent="0.15">
      <c r="A30" s="10"/>
      <c r="B30" s="10"/>
      <c r="C30" s="10"/>
      <c r="D30" s="26"/>
      <c r="E30" s="28"/>
      <c r="F30" s="33"/>
      <c r="G30" s="33"/>
      <c r="H30" s="33"/>
      <c r="I30" s="33"/>
      <c r="J30" s="33"/>
      <c r="K30" s="33"/>
      <c r="L30" s="33"/>
      <c r="M30" s="33"/>
      <c r="N30" s="12"/>
    </row>
  </sheetData>
  <mergeCells count="11">
    <mergeCell ref="N3:N4"/>
    <mergeCell ref="A1:N1"/>
    <mergeCell ref="A3:A4"/>
    <mergeCell ref="B3:B4"/>
    <mergeCell ref="C3:C4"/>
    <mergeCell ref="D3:D4"/>
    <mergeCell ref="E3:E4"/>
    <mergeCell ref="F3:G3"/>
    <mergeCell ref="H3:I3"/>
    <mergeCell ref="J3:K3"/>
    <mergeCell ref="L3:M3"/>
  </mergeCells>
  <phoneticPr fontId="18" type="noConversion"/>
  <conditionalFormatting sqref="D5:D30">
    <cfRule type="expression" dxfId="1" priority="1" stopIfTrue="1">
      <formula>AND(D5&lt;&gt;0,INT(D5)=D5)</formula>
    </cfRule>
  </conditionalFormatting>
  <conditionalFormatting sqref="F5:N30">
    <cfRule type="expression" dxfId="0" priority="2" stopIfTrue="1">
      <formula>AND(F5&lt;&gt;0,INT(F5)=F5)</formula>
    </cfRule>
  </conditionalFormatting>
  <printOptions horizontalCentered="1"/>
  <pageMargins left="0.78740157480314965" right="0.78740157480314965" top="0.59055118110236215" bottom="0.59055118110236215" header="0" footer="0.39370078740157477"/>
  <pageSetup paperSize="9" scale="69" fitToWidth="0" fitToHeight="0" orientation="landscape" r:id="rId1"/>
  <headerFooter alignWithMargins="0">
    <oddFooter xml:space="preserve">&amp;C&amp;"굴림체,"&amp;9 - &amp;P -&amp;R&amp;"굴림체,"&amp;9 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DB46E-ECC9-4D83-9902-AF8B75E852EA}">
  <dimension ref="A1:G4"/>
  <sheetViews>
    <sheetView workbookViewId="0">
      <pane ySplit="3" topLeftCell="A4" activePane="bottomLeft" state="frozenSplit"/>
      <selection pane="bottomLeft" sqref="A1:F1"/>
    </sheetView>
  </sheetViews>
  <sheetFormatPr defaultColWidth="9.109375" defaultRowHeight="13.5" x14ac:dyDescent="0.15"/>
  <cols>
    <col min="1" max="1" width="9.88671875" style="6" customWidth="1"/>
    <col min="2" max="3" width="24.21875" style="6" customWidth="1"/>
    <col min="4" max="4" width="5.44140625" style="6" customWidth="1"/>
    <col min="5" max="5" width="13.6640625" style="6" customWidth="1"/>
    <col min="6" max="6" width="9.88671875" style="6" customWidth="1"/>
    <col min="7" max="16384" width="9.109375" style="6"/>
  </cols>
  <sheetData>
    <row r="1" spans="1:6" ht="24.95" customHeight="1" x14ac:dyDescent="0.15">
      <c r="A1" s="77" t="s">
        <v>0</v>
      </c>
      <c r="B1" s="78"/>
      <c r="C1" s="78"/>
      <c r="D1" s="78"/>
      <c r="E1" s="78"/>
      <c r="F1" s="78"/>
    </row>
    <row r="2" spans="1:6" ht="17.45" customHeight="1" x14ac:dyDescent="0.15">
      <c r="A2" s="1" t="s">
        <v>207</v>
      </c>
    </row>
    <row r="3" spans="1:6" ht="17.45" customHeight="1" x14ac:dyDescent="0.15">
      <c r="A3" s="8" t="s">
        <v>1</v>
      </c>
      <c r="B3" s="8" t="s">
        <v>2</v>
      </c>
      <c r="C3" s="8" t="s">
        <v>3</v>
      </c>
      <c r="D3" s="8" t="s">
        <v>4</v>
      </c>
      <c r="E3" s="8" t="s">
        <v>5</v>
      </c>
      <c r="F3" s="11" t="s">
        <v>6</v>
      </c>
    </row>
    <row r="4" spans="1:6" ht="17.45" customHeight="1" x14ac:dyDescent="0.15">
      <c r="A4" s="9" t="s">
        <v>7</v>
      </c>
      <c r="B4" s="10" t="s">
        <v>8</v>
      </c>
      <c r="C4" s="10" t="s">
        <v>9</v>
      </c>
      <c r="D4" s="9" t="s">
        <v>10</v>
      </c>
      <c r="E4" s="16"/>
      <c r="F4" s="12"/>
    </row>
  </sheetData>
  <mergeCells count="1">
    <mergeCell ref="A1:F1"/>
  </mergeCells>
  <phoneticPr fontId="18" type="noConversion"/>
  <printOptions horizontalCentered="1"/>
  <pageMargins left="0.59055118110236215" right="0.59055118110236215" top="0.78740157480314965" bottom="0.78740157480314965" header="0" footer="0.59055118110236227"/>
  <pageSetup paperSize="9" scale="94" fitToWidth="0" fitToHeight="0" orientation="portrait" r:id="rId1"/>
  <headerFooter alignWithMargins="0">
    <oddFooter xml:space="preserve">&amp;C&amp;"굴림체,"&amp;9 - &amp;P -&amp;R&amp;"굴림체,"&amp;9 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B1B0F-9D96-453B-9FCE-FEC12283112B}">
  <dimension ref="A1:R10"/>
  <sheetViews>
    <sheetView workbookViewId="0">
      <pane ySplit="4" topLeftCell="A5" activePane="bottomLeft" state="frozenSplit"/>
      <selection pane="bottomLeft" sqref="A1:Q1"/>
    </sheetView>
  </sheetViews>
  <sheetFormatPr defaultColWidth="9.109375" defaultRowHeight="13.5" x14ac:dyDescent="0.15"/>
  <cols>
    <col min="1" max="1" width="9.88671875" style="6" customWidth="1"/>
    <col min="2" max="3" width="24.21875" style="6" customWidth="1"/>
    <col min="4" max="4" width="5.44140625" style="6" customWidth="1"/>
    <col min="5" max="17" width="9.88671875" style="6" customWidth="1"/>
    <col min="18" max="16384" width="9.109375" style="6"/>
  </cols>
  <sheetData>
    <row r="1" spans="1:17" ht="24.95" customHeight="1" x14ac:dyDescent="0.15">
      <c r="A1" s="77" t="s">
        <v>11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</row>
    <row r="2" spans="1:17" ht="28.5" customHeight="1" x14ac:dyDescent="0.15">
      <c r="A2" s="1" t="s">
        <v>207</v>
      </c>
    </row>
    <row r="3" spans="1:17" ht="28.5" customHeight="1" x14ac:dyDescent="0.15">
      <c r="A3" s="96" t="s">
        <v>1</v>
      </c>
      <c r="B3" s="96" t="s">
        <v>2</v>
      </c>
      <c r="C3" s="96" t="s">
        <v>3</v>
      </c>
      <c r="D3" s="96" t="s">
        <v>4</v>
      </c>
      <c r="E3" s="81" t="s">
        <v>12</v>
      </c>
      <c r="F3" s="97"/>
      <c r="G3" s="81" t="s">
        <v>14</v>
      </c>
      <c r="H3" s="97"/>
      <c r="I3" s="81" t="s">
        <v>15</v>
      </c>
      <c r="J3" s="97"/>
      <c r="K3" s="81" t="s">
        <v>16</v>
      </c>
      <c r="L3" s="97"/>
      <c r="M3" s="81" t="s">
        <v>17</v>
      </c>
      <c r="N3" s="97"/>
      <c r="O3" s="81" t="s">
        <v>18</v>
      </c>
      <c r="P3" s="97"/>
      <c r="Q3" s="81" t="s">
        <v>6</v>
      </c>
    </row>
    <row r="4" spans="1:17" ht="28.5" customHeight="1" x14ac:dyDescent="0.15">
      <c r="A4" s="97"/>
      <c r="B4" s="97"/>
      <c r="C4" s="97"/>
      <c r="D4" s="97"/>
      <c r="E4" s="9" t="s">
        <v>5</v>
      </c>
      <c r="F4" s="9" t="s">
        <v>13</v>
      </c>
      <c r="G4" s="9" t="s">
        <v>5</v>
      </c>
      <c r="H4" s="9" t="s">
        <v>13</v>
      </c>
      <c r="I4" s="9" t="s">
        <v>5</v>
      </c>
      <c r="J4" s="9" t="s">
        <v>13</v>
      </c>
      <c r="K4" s="9" t="s">
        <v>5</v>
      </c>
      <c r="L4" s="9" t="s">
        <v>13</v>
      </c>
      <c r="M4" s="9" t="s">
        <v>5</v>
      </c>
      <c r="N4" s="9" t="s">
        <v>13</v>
      </c>
      <c r="O4" s="9" t="s">
        <v>5</v>
      </c>
      <c r="P4" s="9" t="s">
        <v>13</v>
      </c>
      <c r="Q4" s="82"/>
    </row>
    <row r="5" spans="1:17" ht="28.5" customHeight="1" x14ac:dyDescent="0.15">
      <c r="A5" s="9" t="s">
        <v>7</v>
      </c>
      <c r="B5" s="10" t="s">
        <v>8</v>
      </c>
      <c r="C5" s="10" t="s">
        <v>9</v>
      </c>
      <c r="D5" s="9" t="s">
        <v>10</v>
      </c>
      <c r="E5" s="17"/>
      <c r="F5" s="9"/>
      <c r="G5" s="17"/>
      <c r="H5" s="9"/>
      <c r="I5" s="17"/>
      <c r="J5" s="9"/>
      <c r="K5" s="17"/>
      <c r="L5" s="9"/>
      <c r="M5" s="17"/>
      <c r="N5" s="9"/>
      <c r="O5" s="17"/>
      <c r="P5" s="12"/>
      <c r="Q5" s="18"/>
    </row>
    <row r="6" spans="1:17" ht="28.5" customHeight="1" x14ac:dyDescent="0.15"/>
    <row r="7" spans="1:17" ht="28.5" customHeight="1" x14ac:dyDescent="0.15"/>
    <row r="8" spans="1:17" ht="28.5" customHeight="1" x14ac:dyDescent="0.15"/>
    <row r="9" spans="1:17" ht="28.5" customHeight="1" x14ac:dyDescent="0.15"/>
    <row r="10" spans="1:17" ht="28.5" customHeight="1" x14ac:dyDescent="0.15"/>
  </sheetData>
  <mergeCells count="12">
    <mergeCell ref="O3:P3"/>
    <mergeCell ref="Q3:Q4"/>
    <mergeCell ref="A1:Q1"/>
    <mergeCell ref="A3:A4"/>
    <mergeCell ref="B3:B4"/>
    <mergeCell ref="C3:C4"/>
    <mergeCell ref="D3:D4"/>
    <mergeCell ref="E3:F3"/>
    <mergeCell ref="G3:H3"/>
    <mergeCell ref="I3:J3"/>
    <mergeCell ref="K3:L3"/>
    <mergeCell ref="M3:N3"/>
  </mergeCells>
  <phoneticPr fontId="18" type="noConversion"/>
  <printOptions horizontalCentered="1"/>
  <pageMargins left="0.78740157480314965" right="0.78740157480314965" top="0.59055118110236215" bottom="0.59055118110236215" header="0" footer="0.39370078740157477"/>
  <pageSetup paperSize="9" scale="61" fitToWidth="0" fitToHeight="0" orientation="landscape" r:id="rId1"/>
  <headerFooter alignWithMargins="0">
    <oddFooter xml:space="preserve">&amp;C&amp;"굴림체,"&amp;9 - &amp;P -&amp;R&amp;"굴림체,"&amp;9 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9043A-E72D-4DA1-B9D8-7065407ECDE6}">
  <sheetPr>
    <tabColor rgb="FF0000FF"/>
  </sheetPr>
  <dimension ref="B2:X80"/>
  <sheetViews>
    <sheetView workbookViewId="0"/>
  </sheetViews>
  <sheetFormatPr defaultColWidth="9.109375" defaultRowHeight="13.5" x14ac:dyDescent="0.15"/>
  <cols>
    <col min="1" max="1" width="9.109375" style="66" customWidth="1"/>
    <col min="2" max="2" width="16.6640625" style="66" customWidth="1"/>
    <col min="3" max="3" width="15.21875" style="66" customWidth="1"/>
    <col min="4" max="24" width="2.44140625" style="66" customWidth="1"/>
    <col min="25" max="16384" width="9.109375" style="66"/>
  </cols>
  <sheetData>
    <row r="2" spans="2:24" ht="19.5" x14ac:dyDescent="0.15">
      <c r="B2" s="98" t="s">
        <v>87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</row>
    <row r="4" spans="2:24" hidden="1" x14ac:dyDescent="0.15">
      <c r="B4" s="67" t="s">
        <v>88</v>
      </c>
      <c r="C4" s="70" t="b">
        <f ca="1">ISERROR(SUM(C6:X15,C18:X23))</f>
        <v>1</v>
      </c>
      <c r="D4" s="72">
        <f>ROW(C24)</f>
        <v>24</v>
      </c>
    </row>
    <row r="5" spans="2:24" hidden="1" x14ac:dyDescent="0.15">
      <c r="B5" s="68" t="s">
        <v>89</v>
      </c>
      <c r="C5" s="68" t="s">
        <v>90</v>
      </c>
      <c r="D5" s="68" t="s">
        <v>91</v>
      </c>
      <c r="E5" s="68" t="s">
        <v>92</v>
      </c>
      <c r="F5" s="68" t="s">
        <v>93</v>
      </c>
      <c r="G5" s="68" t="s">
        <v>94</v>
      </c>
      <c r="H5" s="68" t="s">
        <v>95</v>
      </c>
      <c r="I5" s="68" t="s">
        <v>96</v>
      </c>
      <c r="J5" s="68" t="s">
        <v>97</v>
      </c>
      <c r="K5" s="68" t="s">
        <v>98</v>
      </c>
      <c r="L5" s="68" t="s">
        <v>99</v>
      </c>
      <c r="M5" s="68" t="s">
        <v>100</v>
      </c>
      <c r="N5" s="68" t="s">
        <v>101</v>
      </c>
      <c r="O5" s="68" t="s">
        <v>102</v>
      </c>
      <c r="P5" s="68" t="s">
        <v>103</v>
      </c>
      <c r="Q5" s="68" t="s">
        <v>104</v>
      </c>
      <c r="R5" s="68" t="s">
        <v>105</v>
      </c>
      <c r="S5" s="68" t="s">
        <v>106</v>
      </c>
      <c r="T5" s="68" t="s">
        <v>107</v>
      </c>
      <c r="U5" s="68" t="s">
        <v>108</v>
      </c>
      <c r="V5" s="68" t="s">
        <v>109</v>
      </c>
      <c r="W5" s="68" t="s">
        <v>110</v>
      </c>
      <c r="X5" s="68" t="s">
        <v>111</v>
      </c>
    </row>
    <row r="6" spans="2:24" hidden="1" x14ac:dyDescent="0.15">
      <c r="B6" s="69" t="s">
        <v>112</v>
      </c>
      <c r="C6" s="71" t="str">
        <f ca="1">IF(D6="","재료비목록표",MID(D6,FIND("]",D6)+1,LEN(D6)))</f>
        <v>재료비목록표</v>
      </c>
      <c r="D6" s="71" t="str">
        <f ca="1">CELL("filename",재료비목록표!A1)</f>
        <v>F:\★ 2026\본청\3. 문화체육관광국\05 체육진흥과\23. 경기도 팀업캠퍼스 야구장 인조잔디 교체공사 분리회수 및 재활용 처리용역\3. 공고게시\[공내역서(인조잔디 재활용 처리).xlsx]재료비목록표</v>
      </c>
      <c r="E6" s="73"/>
      <c r="F6" s="74">
        <f ca="1">HYPERLINK("#"&amp;C6&amp;"!"&amp;ADDRESS(3,COLUMN(재료비목록표!B1),1),COLUMN(재료비목록표!B1))</f>
        <v>2</v>
      </c>
      <c r="G6" s="74">
        <f ca="1">HYPERLINK("#"&amp;C6&amp;"!"&amp;ADDRESS(3,COLUMN(재료비목록표!C1),1),COLUMN(재료비목록표!C1))</f>
        <v>3</v>
      </c>
      <c r="H6" s="73"/>
      <c r="I6" s="74">
        <f ca="1">HYPERLINK("#"&amp;C6&amp;"!"&amp;ADDRESS(3,COLUMN(재료비목록표!D1),1),COLUMN(재료비목록표!D1))</f>
        <v>4</v>
      </c>
      <c r="J6" s="74">
        <f ca="1">HYPERLINK("#"&amp;C6&amp;"!A"&amp;ROW(재료비목록표!A4),ROW(재료비목록표!A4))</f>
        <v>4</v>
      </c>
      <c r="K6" s="74">
        <f ca="1">HYPERLINK("#"&amp;C6&amp;"!A"&amp;ROW(재료비목록표!A4),ROW(재료비목록표!A4))</f>
        <v>4</v>
      </c>
      <c r="L6" s="74">
        <f ca="1">HYPERLINK("#"&amp;C6&amp;"!"&amp;ADDRESS(3,COLUMN(재료비목록표!E1),1),COLUMN(재료비목록표!E1))</f>
        <v>5</v>
      </c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4" t="e">
        <f ca="1">HYPERLINK("#"&amp;C6&amp;"!"&amp;ADDRESS(3,COLUMN(재료비목록표!#REF!),1),COLUMN(재료비목록표!#REF!))</f>
        <v>#REF!</v>
      </c>
    </row>
    <row r="7" spans="2:24" hidden="1" x14ac:dyDescent="0.15">
      <c r="B7" s="69" t="s">
        <v>113</v>
      </c>
      <c r="C7" s="69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</row>
    <row r="8" spans="2:24" hidden="1" x14ac:dyDescent="0.15">
      <c r="B8" s="69" t="s">
        <v>114</v>
      </c>
      <c r="C8" s="69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</row>
    <row r="9" spans="2:24" hidden="1" x14ac:dyDescent="0.15">
      <c r="B9" s="69" t="s">
        <v>115</v>
      </c>
      <c r="C9" s="69"/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3"/>
      <c r="W9" s="73"/>
      <c r="X9" s="73"/>
    </row>
    <row r="10" spans="2:24" hidden="1" x14ac:dyDescent="0.15">
      <c r="B10" s="69" t="s">
        <v>116</v>
      </c>
      <c r="C10" s="69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</row>
    <row r="11" spans="2:24" hidden="1" x14ac:dyDescent="0.15">
      <c r="B11" s="69" t="s">
        <v>117</v>
      </c>
      <c r="C11" s="69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</row>
    <row r="12" spans="2:24" hidden="1" x14ac:dyDescent="0.15">
      <c r="B12" s="69" t="s">
        <v>118</v>
      </c>
      <c r="C12" s="69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</row>
    <row r="13" spans="2:24" hidden="1" x14ac:dyDescent="0.15">
      <c r="B13" s="69" t="s">
        <v>119</v>
      </c>
      <c r="C13" s="69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</row>
    <row r="14" spans="2:24" hidden="1" x14ac:dyDescent="0.15">
      <c r="B14" s="69" t="s">
        <v>120</v>
      </c>
      <c r="C14" s="69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</row>
    <row r="15" spans="2:24" hidden="1" x14ac:dyDescent="0.15">
      <c r="B15" s="69" t="s">
        <v>121</v>
      </c>
      <c r="C15" s="71" t="str">
        <f ca="1">IF(D15="","자재단가대비표",MID(D15,FIND("]",D15)+1,LEN(D15)))</f>
        <v>자재단가대비표</v>
      </c>
      <c r="D15" s="71" t="str">
        <f ca="1">CELL("filename",자재단가대비표!A1)</f>
        <v>F:\★ 2026\본청\3. 문화체육관광국\05 체육진흥과\23. 경기도 팀업캠퍼스 야구장 인조잔디 교체공사 분리회수 및 재활용 처리용역\3. 공고게시\[공내역서(인조잔디 재활용 처리).xlsx]자재단가대비표</v>
      </c>
      <c r="E15" s="73"/>
      <c r="F15" s="74">
        <f ca="1">HYPERLINK("#"&amp;C15&amp;"!"&amp;ADDRESS(4,COLUMN(자재단가대비표!B1),1),COLUMN(자재단가대비표!B1))</f>
        <v>2</v>
      </c>
      <c r="G15" s="74">
        <f ca="1">HYPERLINK("#"&amp;C15&amp;"!"&amp;ADDRESS(4,COLUMN(자재단가대비표!C1),1),COLUMN(자재단가대비표!C1))</f>
        <v>3</v>
      </c>
      <c r="H15" s="73"/>
      <c r="I15" s="74">
        <f ca="1">HYPERLINK("#"&amp;C15&amp;"!"&amp;ADDRESS(4,COLUMN(자재단가대비표!D1),1),COLUMN(자재단가대비표!D1))</f>
        <v>4</v>
      </c>
      <c r="J15" s="74">
        <f ca="1">HYPERLINK("#"&amp;C15&amp;"!A"&amp;ROW(자재단가대비표!A5),ROW(자재단가대비표!A5))</f>
        <v>5</v>
      </c>
      <c r="K15" s="74">
        <f ca="1">HYPERLINK("#"&amp;C15&amp;"!A"&amp;ROW(자재단가대비표!A5),ROW(자재단가대비표!A5))</f>
        <v>5</v>
      </c>
      <c r="L15" s="74">
        <f ca="1">HYPERLINK("#"&amp;C15&amp;"!"&amp;ADDRESS(4,COLUMN(자재단가대비표!E1),1),COLUMN(자재단가대비표!E1))</f>
        <v>5</v>
      </c>
      <c r="M15" s="74">
        <f ca="1">HYPERLINK("#"&amp;C15&amp;"!"&amp;ADDRESS(4,COLUMN(자재단가대비표!F1),1),COLUMN(자재단가대비표!F1))</f>
        <v>6</v>
      </c>
      <c r="N15" s="74">
        <f ca="1">HYPERLINK("#"&amp;C15&amp;"!"&amp;ADDRESS(4,COLUMN(자재단가대비표!G1),1),COLUMN(자재단가대비표!G1))</f>
        <v>7</v>
      </c>
      <c r="O15" s="74">
        <f ca="1">HYPERLINK("#"&amp;C15&amp;"!"&amp;ADDRESS(4,COLUMN(자재단가대비표!H1),1),COLUMN(자재단가대비표!H1))</f>
        <v>8</v>
      </c>
      <c r="P15" s="74">
        <f ca="1">HYPERLINK("#"&amp;C15&amp;"!"&amp;ADDRESS(4,COLUMN(자재단가대비표!I1),1),COLUMN(자재단가대비표!I1))</f>
        <v>9</v>
      </c>
      <c r="Q15" s="74">
        <f ca="1">HYPERLINK("#"&amp;C15&amp;"!"&amp;ADDRESS(4,COLUMN(자재단가대비표!J1),1),COLUMN(자재단가대비표!J1))</f>
        <v>10</v>
      </c>
      <c r="R15" s="74">
        <f ca="1">HYPERLINK("#"&amp;C15&amp;"!"&amp;ADDRESS(4,COLUMN(자재단가대비표!K1),1),COLUMN(자재단가대비표!K1))</f>
        <v>11</v>
      </c>
      <c r="S15" s="74">
        <f ca="1">HYPERLINK("#"&amp;C15&amp;"!"&amp;ADDRESS(4,COLUMN(자재단가대비표!L1),1),COLUMN(자재단가대비표!L1))</f>
        <v>12</v>
      </c>
      <c r="T15" s="74">
        <f ca="1">HYPERLINK("#"&amp;C15&amp;"!"&amp;ADDRESS(4,COLUMN(자재단가대비표!M1),1),COLUMN(자재단가대비표!M1))</f>
        <v>13</v>
      </c>
      <c r="U15" s="74">
        <f ca="1">HYPERLINK("#"&amp;C15&amp;"!"&amp;ADDRESS(4,COLUMN(자재단가대비표!N1),1),COLUMN(자재단가대비표!N1))</f>
        <v>14</v>
      </c>
      <c r="V15" s="74">
        <f ca="1">HYPERLINK("#"&amp;C15&amp;"!"&amp;ADDRESS(4,COLUMN(자재단가대비표!O1),1),COLUMN(자재단가대비표!O1))</f>
        <v>15</v>
      </c>
      <c r="W15" s="74">
        <f ca="1">HYPERLINK("#"&amp;C15&amp;"!"&amp;ADDRESS(4,COLUMN(자재단가대비표!P1),1),COLUMN(자재단가대비표!P1))</f>
        <v>16</v>
      </c>
      <c r="X15" s="74" t="e">
        <f ca="1">HYPERLINK("#"&amp;C15&amp;"!"&amp;ADDRESS(4,COLUMN(자재단가대비표!#REF!),1),COLUMN(자재단가대비표!#REF!))</f>
        <v>#REF!</v>
      </c>
    </row>
    <row r="16" spans="2:24" hidden="1" x14ac:dyDescent="0.15">
      <c r="B16" s="69" t="s">
        <v>122</v>
      </c>
      <c r="C16" s="71" t="str">
        <f ca="1">IF(D16="","설계내역서",MID(D16,FIND("]",D16)+1,LEN(D16)))</f>
        <v>설계내역서</v>
      </c>
      <c r="D16" s="71" t="str">
        <f ca="1">CELL("filename",설계내역서!A1)</f>
        <v>F:\★ 2026\본청\3. 문화체육관광국\05 체육진흥과\23. 경기도 팀업캠퍼스 야구장 인조잔디 교체공사 분리회수 및 재활용 처리용역\3. 공고게시\[공내역서(인조잔디 재활용 처리).xlsx]설계내역서</v>
      </c>
      <c r="E16" s="74">
        <f ca="1">HYPERLINK("#"&amp;C16&amp;"!"&amp;ADDRESS(4,COLUMN(설계내역서!A1),1),COLUMN(설계내역서!A1))</f>
        <v>1</v>
      </c>
      <c r="F16" s="74">
        <f ca="1">HYPERLINK("#"&amp;C16&amp;"!"&amp;ADDRESS(4,COLUMN(설계내역서!B1),1),COLUMN(설계내역서!B1))</f>
        <v>2</v>
      </c>
      <c r="G16" s="74">
        <f ca="1">HYPERLINK("#"&amp;C16&amp;"!"&amp;ADDRESS(4,COLUMN(설계내역서!C1),1),COLUMN(설계내역서!C1))</f>
        <v>3</v>
      </c>
      <c r="H16" s="74">
        <f ca="1">HYPERLINK("#"&amp;C16&amp;"!"&amp;ADDRESS(4,COLUMN(설계내역서!D1),1),COLUMN(설계내역서!D1))</f>
        <v>4</v>
      </c>
      <c r="I16" s="74">
        <f ca="1">HYPERLINK("#"&amp;C16&amp;"!"&amp;ADDRESS(4,COLUMN(설계내역서!E1),1),COLUMN(설계내역서!E1))</f>
        <v>5</v>
      </c>
      <c r="J16" s="74">
        <f ca="1">HYPERLINK("#"&amp;C16&amp;"!A"&amp;ROW(설계내역서!A5),ROW(설계내역서!A5))</f>
        <v>5</v>
      </c>
      <c r="K16" s="74">
        <f ca="1">HYPERLINK("#"&amp;C16&amp;"!A"&amp;ROW(설계내역서!A30),ROW(설계내역서!A30))</f>
        <v>30</v>
      </c>
      <c r="L16" s="74">
        <f ca="1">HYPERLINK("#"&amp;C16&amp;"!"&amp;ADDRESS(4,COLUMN(설계내역서!L1),1),COLUMN(설계내역서!L1))</f>
        <v>12</v>
      </c>
      <c r="M16" s="74">
        <f ca="1">HYPERLINK("#"&amp;C16&amp;"!"&amp;ADDRESS(4,COLUMN(설계내역서!M1),1),COLUMN(설계내역서!M1))</f>
        <v>13</v>
      </c>
      <c r="N16" s="74">
        <f ca="1">HYPERLINK("#"&amp;C16&amp;"!"&amp;ADDRESS(4,COLUMN(설계내역서!F1),1),COLUMN(설계내역서!F1))</f>
        <v>6</v>
      </c>
      <c r="O16" s="74">
        <f ca="1">HYPERLINK("#"&amp;C16&amp;"!"&amp;ADDRESS(4,COLUMN(설계내역서!G1),1),COLUMN(설계내역서!G1))</f>
        <v>7</v>
      </c>
      <c r="P16" s="74">
        <f ca="1">HYPERLINK("#"&amp;C16&amp;"!"&amp;ADDRESS(4,COLUMN(설계내역서!H1),1),COLUMN(설계내역서!H1))</f>
        <v>8</v>
      </c>
      <c r="Q16" s="74">
        <f ca="1">HYPERLINK("#"&amp;C16&amp;"!"&amp;ADDRESS(4,COLUMN(설계내역서!I1),1),COLUMN(설계내역서!I1))</f>
        <v>9</v>
      </c>
      <c r="R16" s="74">
        <f ca="1">HYPERLINK("#"&amp;C16&amp;"!"&amp;ADDRESS(4,COLUMN(설계내역서!J1),1),COLUMN(설계내역서!J1))</f>
        <v>10</v>
      </c>
      <c r="S16" s="74">
        <f ca="1">HYPERLINK("#"&amp;C16&amp;"!"&amp;ADDRESS(4,COLUMN(설계내역서!K1),1),COLUMN(설계내역서!K1))</f>
        <v>11</v>
      </c>
      <c r="T16" s="73"/>
      <c r="U16" s="73"/>
      <c r="V16" s="73"/>
      <c r="W16" s="73"/>
      <c r="X16" s="74" t="e">
        <f ca="1">HYPERLINK("#"&amp;C16&amp;"!"&amp;ADDRESS(4,COLUMN(설계내역서!#REF!),1),COLUMN(설계내역서!#REF!))</f>
        <v>#REF!</v>
      </c>
    </row>
    <row r="17" spans="2:24" hidden="1" x14ac:dyDescent="0.15">
      <c r="B17" s="69" t="s">
        <v>123</v>
      </c>
      <c r="C17" s="71" t="str">
        <f ca="1">IF(D17="","총괄설계내역서",MID(D17,FIND("]",D17)+1,LEN(D17)))</f>
        <v>총괄설계내역서</v>
      </c>
      <c r="D17" s="71" t="str">
        <f ca="1">CELL("filename",총괄설계내역서!A1)</f>
        <v>F:\★ 2026\본청\3. 문화체육관광국\05 체육진흥과\23. 경기도 팀업캠퍼스 야구장 인조잔디 교체공사 분리회수 및 재활용 처리용역\3. 공고게시\[공내역서(인조잔디 재활용 처리).xlsx]총괄설계내역서</v>
      </c>
      <c r="E17" s="74">
        <f ca="1">HYPERLINK("#"&amp;C17&amp;"!"&amp;ADDRESS(3,COLUMN(총괄설계내역서!A1),1),COLUMN(총괄설계내역서!A1))</f>
        <v>1</v>
      </c>
      <c r="F17" s="74">
        <f ca="1">HYPERLINK("#"&amp;C17&amp;"!"&amp;ADDRESS(3,COLUMN(총괄설계내역서!B1),1),COLUMN(총괄설계내역서!B1))</f>
        <v>2</v>
      </c>
      <c r="G17" s="74">
        <f ca="1">HYPERLINK("#"&amp;C17&amp;"!"&amp;ADDRESS(3,COLUMN(총괄설계내역서!C1),1),COLUMN(총괄설계내역서!C1))</f>
        <v>3</v>
      </c>
      <c r="H17" s="73"/>
      <c r="I17" s="74">
        <f ca="1">HYPERLINK("#"&amp;C17&amp;"!"&amp;ADDRESS(3,COLUMN(총괄설계내역서!D1),1),COLUMN(총괄설계내역서!D1))</f>
        <v>4</v>
      </c>
      <c r="J17" s="74">
        <f ca="1">HYPERLINK("#"&amp;C17&amp;"!A"&amp;ROW(총괄설계내역서!A4),ROW(총괄설계내역서!A4))</f>
        <v>4</v>
      </c>
      <c r="K17" s="74">
        <f ca="1">HYPERLINK("#"&amp;C17&amp;"!A"&amp;ROW(총괄설계내역서!A12),ROW(총괄설계내역서!A12))</f>
        <v>12</v>
      </c>
      <c r="L17" s="74">
        <f ca="1">HYPERLINK("#"&amp;C17&amp;"!"&amp;ADDRESS(3,COLUMN(총괄설계내역서!G1),1),COLUMN(총괄설계내역서!G1))</f>
        <v>7</v>
      </c>
      <c r="M17" s="74" t="e">
        <f ca="1">HYPERLINK("#"&amp;C17&amp;"!"&amp;ADDRESS(3,COLUMN(총괄설계내역서!#REF!),1),COLUMN(총괄설계내역서!#REF!))</f>
        <v>#REF!</v>
      </c>
      <c r="N17" s="74" t="e">
        <f ca="1">HYPERLINK("#"&amp;C17&amp;"!"&amp;ADDRESS(3,COLUMN(총괄설계내역서!#REF!),1),COLUMN(총괄설계내역서!#REF!))</f>
        <v>#REF!</v>
      </c>
      <c r="O17" s="74" t="e">
        <f ca="1">HYPERLINK("#"&amp;C17&amp;"!"&amp;ADDRESS(3,COLUMN(총괄설계내역서!#REF!),1),COLUMN(총괄설계내역서!#REF!))</f>
        <v>#REF!</v>
      </c>
      <c r="P17" s="74" t="e">
        <f ca="1">HYPERLINK("#"&amp;C17&amp;"!"&amp;ADDRESS(3,COLUMN(총괄설계내역서!#REF!),1),COLUMN(총괄설계내역서!#REF!))</f>
        <v>#REF!</v>
      </c>
      <c r="Q17" s="74" t="e">
        <f ca="1">HYPERLINK("#"&amp;C17&amp;"!"&amp;ADDRESS(3,COLUMN(총괄설계내역서!#REF!),1),COLUMN(총괄설계내역서!#REF!))</f>
        <v>#REF!</v>
      </c>
      <c r="R17" s="73"/>
      <c r="S17" s="73"/>
      <c r="T17" s="73"/>
      <c r="U17" s="73"/>
      <c r="V17" s="73"/>
      <c r="W17" s="73"/>
      <c r="X17" s="74" t="e">
        <f ca="1">HYPERLINK("#"&amp;C17&amp;"!"&amp;ADDRESS(3,COLUMN(총괄설계내역서!#REF!),1),COLUMN(총괄설계내역서!#REF!))</f>
        <v>#REF!</v>
      </c>
    </row>
    <row r="18" spans="2:24" hidden="1" x14ac:dyDescent="0.15">
      <c r="B18" s="69" t="s">
        <v>124</v>
      </c>
      <c r="C18" s="69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</row>
    <row r="19" spans="2:24" hidden="1" x14ac:dyDescent="0.15">
      <c r="B19" s="69" t="s">
        <v>125</v>
      </c>
      <c r="C19" s="69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</row>
    <row r="20" spans="2:24" hidden="1" x14ac:dyDescent="0.15">
      <c r="B20" s="69" t="s">
        <v>126</v>
      </c>
      <c r="C20" s="69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</row>
    <row r="21" spans="2:24" hidden="1" x14ac:dyDescent="0.15">
      <c r="B21" s="69" t="s">
        <v>127</v>
      </c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</row>
    <row r="22" spans="2:24" hidden="1" x14ac:dyDescent="0.15">
      <c r="B22" s="69" t="s">
        <v>128</v>
      </c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</row>
    <row r="23" spans="2:24" hidden="1" x14ac:dyDescent="0.15">
      <c r="B23" s="69" t="s">
        <v>129</v>
      </c>
      <c r="C23" s="69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</row>
    <row r="24" spans="2:24" hidden="1" x14ac:dyDescent="0.15">
      <c r="B24" s="67" t="s">
        <v>130</v>
      </c>
      <c r="D24" s="72">
        <f>ROW(C33)</f>
        <v>33</v>
      </c>
    </row>
    <row r="25" spans="2:24" hidden="1" x14ac:dyDescent="0.15">
      <c r="B25" s="69" t="s">
        <v>131</v>
      </c>
      <c r="C25" s="69" t="s">
        <v>132</v>
      </c>
    </row>
    <row r="26" spans="2:24" hidden="1" x14ac:dyDescent="0.15">
      <c r="B26" s="69" t="s">
        <v>133</v>
      </c>
      <c r="C26" s="69" t="s">
        <v>134</v>
      </c>
    </row>
    <row r="27" spans="2:24" hidden="1" x14ac:dyDescent="0.15">
      <c r="B27" s="69" t="s">
        <v>135</v>
      </c>
      <c r="C27" s="69" t="s">
        <v>136</v>
      </c>
    </row>
    <row r="28" spans="2:24" hidden="1" x14ac:dyDescent="0.15">
      <c r="B28" s="69" t="s">
        <v>137</v>
      </c>
      <c r="C28" s="69" t="s">
        <v>136</v>
      </c>
    </row>
    <row r="29" spans="2:24" hidden="1" x14ac:dyDescent="0.15">
      <c r="B29" s="69" t="s">
        <v>138</v>
      </c>
      <c r="C29" s="69" t="s">
        <v>136</v>
      </c>
    </row>
    <row r="30" spans="2:24" hidden="1" x14ac:dyDescent="0.15">
      <c r="B30" s="69" t="s">
        <v>139</v>
      </c>
      <c r="C30" s="71" t="s">
        <v>140</v>
      </c>
    </row>
    <row r="31" spans="2:24" hidden="1" x14ac:dyDescent="0.15">
      <c r="B31" s="69" t="s">
        <v>141</v>
      </c>
      <c r="C31" s="69" t="s">
        <v>7</v>
      </c>
    </row>
    <row r="32" spans="2:24" hidden="1" x14ac:dyDescent="0.15">
      <c r="B32" s="69" t="s">
        <v>142</v>
      </c>
      <c r="C32" s="69" t="s">
        <v>143</v>
      </c>
    </row>
    <row r="33" spans="2:10" hidden="1" x14ac:dyDescent="0.15">
      <c r="B33" s="67" t="s">
        <v>144</v>
      </c>
      <c r="D33" s="72">
        <f>ROW(C52)</f>
        <v>52</v>
      </c>
    </row>
    <row r="34" spans="2:10" hidden="1" x14ac:dyDescent="0.15">
      <c r="B34" s="69" t="s">
        <v>145</v>
      </c>
      <c r="C34" s="69" t="s">
        <v>7</v>
      </c>
      <c r="D34" s="69" t="s">
        <v>7</v>
      </c>
      <c r="E34" s="69" t="s">
        <v>136</v>
      </c>
      <c r="F34" s="69" t="s">
        <v>136</v>
      </c>
      <c r="G34" s="69" t="s">
        <v>136</v>
      </c>
      <c r="H34" s="69" t="s">
        <v>136</v>
      </c>
    </row>
    <row r="35" spans="2:10" hidden="1" x14ac:dyDescent="0.15">
      <c r="B35" s="69" t="s">
        <v>146</v>
      </c>
      <c r="C35" s="69" t="s">
        <v>147</v>
      </c>
      <c r="D35" s="69" t="s">
        <v>147</v>
      </c>
      <c r="E35" s="69" t="s">
        <v>147</v>
      </c>
      <c r="F35" s="69" t="s">
        <v>147</v>
      </c>
      <c r="G35" s="69" t="s">
        <v>148</v>
      </c>
      <c r="H35" s="69" t="s">
        <v>148</v>
      </c>
      <c r="I35" s="69" t="s">
        <v>148</v>
      </c>
      <c r="J35" s="69" t="s">
        <v>148</v>
      </c>
    </row>
    <row r="36" spans="2:10" hidden="1" x14ac:dyDescent="0.15">
      <c r="B36" s="69" t="s">
        <v>149</v>
      </c>
      <c r="C36" s="71" t="s">
        <v>140</v>
      </c>
    </row>
    <row r="37" spans="2:10" hidden="1" x14ac:dyDescent="0.15">
      <c r="B37" s="69" t="s">
        <v>150</v>
      </c>
      <c r="C37" s="69" t="s">
        <v>151</v>
      </c>
      <c r="D37" s="69"/>
      <c r="E37" s="69"/>
      <c r="F37" s="69"/>
      <c r="G37" s="69"/>
      <c r="H37" s="69"/>
    </row>
    <row r="38" spans="2:10" hidden="1" x14ac:dyDescent="0.15">
      <c r="B38" s="69" t="s">
        <v>152</v>
      </c>
      <c r="C38" s="69" t="s">
        <v>153</v>
      </c>
      <c r="D38" s="69" t="s">
        <v>154</v>
      </c>
      <c r="E38" s="69"/>
      <c r="F38" s="69"/>
      <c r="G38" s="69"/>
      <c r="H38" s="69"/>
    </row>
    <row r="39" spans="2:10" hidden="1" x14ac:dyDescent="0.15">
      <c r="B39" s="69" t="s">
        <v>155</v>
      </c>
      <c r="C39" s="69" t="s">
        <v>7</v>
      </c>
    </row>
    <row r="40" spans="2:10" hidden="1" x14ac:dyDescent="0.15">
      <c r="B40" s="69" t="s">
        <v>156</v>
      </c>
      <c r="C40" s="69" t="s">
        <v>7</v>
      </c>
    </row>
    <row r="41" spans="2:10" hidden="1" x14ac:dyDescent="0.15">
      <c r="B41" s="69" t="s">
        <v>157</v>
      </c>
      <c r="C41" s="69" t="s">
        <v>136</v>
      </c>
    </row>
    <row r="42" spans="2:10" hidden="1" x14ac:dyDescent="0.15">
      <c r="B42" s="69" t="s">
        <v>158</v>
      </c>
      <c r="C42" s="69" t="s">
        <v>7</v>
      </c>
    </row>
    <row r="43" spans="2:10" hidden="1" x14ac:dyDescent="0.15">
      <c r="B43" s="69" t="s">
        <v>159</v>
      </c>
      <c r="C43" s="69" t="s">
        <v>7</v>
      </c>
    </row>
    <row r="44" spans="2:10" hidden="1" x14ac:dyDescent="0.15">
      <c r="B44" s="69" t="s">
        <v>160</v>
      </c>
      <c r="C44" s="69" t="s">
        <v>143</v>
      </c>
    </row>
    <row r="45" spans="2:10" hidden="1" x14ac:dyDescent="0.15">
      <c r="B45" s="69" t="s">
        <v>161</v>
      </c>
      <c r="C45" s="71" t="s">
        <v>140</v>
      </c>
    </row>
    <row r="46" spans="2:10" hidden="1" x14ac:dyDescent="0.15">
      <c r="B46" s="69" t="s">
        <v>162</v>
      </c>
      <c r="C46" s="71" t="s">
        <v>140</v>
      </c>
    </row>
    <row r="47" spans="2:10" hidden="1" x14ac:dyDescent="0.15">
      <c r="B47" s="69" t="s">
        <v>163</v>
      </c>
      <c r="C47" s="71" t="s">
        <v>140</v>
      </c>
    </row>
    <row r="48" spans="2:10" hidden="1" x14ac:dyDescent="0.15">
      <c r="B48" s="69" t="s">
        <v>164</v>
      </c>
      <c r="C48" s="71" t="s">
        <v>140</v>
      </c>
    </row>
    <row r="49" spans="2:6" hidden="1" x14ac:dyDescent="0.15">
      <c r="B49" s="69" t="s">
        <v>165</v>
      </c>
      <c r="C49" s="69" t="s">
        <v>166</v>
      </c>
    </row>
    <row r="50" spans="2:6" hidden="1" x14ac:dyDescent="0.15">
      <c r="B50" s="69" t="s">
        <v>167</v>
      </c>
      <c r="C50" s="71" t="s">
        <v>140</v>
      </c>
    </row>
    <row r="51" spans="2:6" hidden="1" x14ac:dyDescent="0.15">
      <c r="B51" s="69" t="s">
        <v>168</v>
      </c>
      <c r="C51" s="69"/>
    </row>
    <row r="52" spans="2:6" hidden="1" x14ac:dyDescent="0.15">
      <c r="B52" s="67" t="s">
        <v>169</v>
      </c>
      <c r="D52" s="72">
        <f>ROW(C75)</f>
        <v>75</v>
      </c>
    </row>
    <row r="53" spans="2:6" hidden="1" x14ac:dyDescent="0.15">
      <c r="B53" s="69" t="s">
        <v>170</v>
      </c>
      <c r="C53" s="69" t="s">
        <v>27</v>
      </c>
      <c r="D53" s="69" t="s">
        <v>29</v>
      </c>
      <c r="E53" s="69" t="s">
        <v>30</v>
      </c>
      <c r="F53" s="69" t="s">
        <v>31</v>
      </c>
    </row>
    <row r="54" spans="2:6" hidden="1" x14ac:dyDescent="0.15">
      <c r="B54" s="69" t="s">
        <v>171</v>
      </c>
      <c r="C54" s="69" t="s">
        <v>172</v>
      </c>
    </row>
    <row r="55" spans="2:6" hidden="1" x14ac:dyDescent="0.15">
      <c r="B55" s="69" t="s">
        <v>173</v>
      </c>
      <c r="C55" s="69" t="s">
        <v>174</v>
      </c>
    </row>
    <row r="56" spans="2:6" hidden="1" x14ac:dyDescent="0.15">
      <c r="B56" s="69" t="s">
        <v>175</v>
      </c>
      <c r="C56" s="69" t="s">
        <v>12</v>
      </c>
      <c r="D56" s="69" t="s">
        <v>19</v>
      </c>
    </row>
    <row r="57" spans="2:6" hidden="1" x14ac:dyDescent="0.15">
      <c r="B57" s="69" t="s">
        <v>176</v>
      </c>
      <c r="C57" s="69" t="s">
        <v>14</v>
      </c>
      <c r="D57" s="69" t="s">
        <v>20</v>
      </c>
    </row>
    <row r="58" spans="2:6" hidden="1" x14ac:dyDescent="0.15">
      <c r="B58" s="69" t="s">
        <v>177</v>
      </c>
      <c r="C58" s="69" t="s">
        <v>15</v>
      </c>
      <c r="D58" s="69" t="s">
        <v>21</v>
      </c>
    </row>
    <row r="59" spans="2:6" hidden="1" x14ac:dyDescent="0.15">
      <c r="B59" s="69" t="s">
        <v>178</v>
      </c>
      <c r="C59" s="69" t="s">
        <v>16</v>
      </c>
      <c r="D59" s="69" t="s">
        <v>22</v>
      </c>
    </row>
    <row r="60" spans="2:6" hidden="1" x14ac:dyDescent="0.15">
      <c r="B60" s="69" t="s">
        <v>179</v>
      </c>
      <c r="C60" s="69" t="s">
        <v>17</v>
      </c>
      <c r="D60" s="69" t="s">
        <v>23</v>
      </c>
    </row>
    <row r="61" spans="2:6" hidden="1" x14ac:dyDescent="0.15">
      <c r="B61" s="69" t="s">
        <v>180</v>
      </c>
      <c r="C61" s="69" t="s">
        <v>18</v>
      </c>
    </row>
    <row r="62" spans="2:6" hidden="1" x14ac:dyDescent="0.15">
      <c r="B62" s="69" t="s">
        <v>181</v>
      </c>
      <c r="C62" s="69" t="s">
        <v>182</v>
      </c>
    </row>
    <row r="63" spans="2:6" hidden="1" x14ac:dyDescent="0.15">
      <c r="B63" s="69" t="s">
        <v>183</v>
      </c>
      <c r="C63" s="69" t="s">
        <v>1</v>
      </c>
    </row>
    <row r="64" spans="2:6" hidden="1" x14ac:dyDescent="0.15">
      <c r="B64" s="69" t="s">
        <v>184</v>
      </c>
      <c r="C64" s="69" t="s">
        <v>185</v>
      </c>
    </row>
    <row r="65" spans="2:4" hidden="1" x14ac:dyDescent="0.15">
      <c r="B65" s="69" t="s">
        <v>186</v>
      </c>
      <c r="C65" s="69" t="s">
        <v>187</v>
      </c>
    </row>
    <row r="66" spans="2:4" hidden="1" x14ac:dyDescent="0.15">
      <c r="B66" s="69" t="s">
        <v>188</v>
      </c>
      <c r="C66" s="69" t="s">
        <v>25</v>
      </c>
    </row>
    <row r="67" spans="2:4" hidden="1" x14ac:dyDescent="0.15">
      <c r="B67" s="69" t="s">
        <v>189</v>
      </c>
      <c r="C67" s="69" t="s">
        <v>2</v>
      </c>
    </row>
    <row r="68" spans="2:4" hidden="1" x14ac:dyDescent="0.15">
      <c r="B68" s="69" t="s">
        <v>190</v>
      </c>
      <c r="C68" s="69" t="s">
        <v>3</v>
      </c>
    </row>
    <row r="69" spans="2:4" hidden="1" x14ac:dyDescent="0.15">
      <c r="B69" s="69" t="s">
        <v>191</v>
      </c>
      <c r="C69" s="69" t="s">
        <v>26</v>
      </c>
    </row>
    <row r="70" spans="2:4" hidden="1" x14ac:dyDescent="0.15">
      <c r="B70" s="69" t="s">
        <v>192</v>
      </c>
      <c r="C70" s="69" t="s">
        <v>4</v>
      </c>
    </row>
    <row r="71" spans="2:4" hidden="1" x14ac:dyDescent="0.15">
      <c r="B71" s="69" t="s">
        <v>193</v>
      </c>
      <c r="C71" s="69" t="s">
        <v>5</v>
      </c>
    </row>
    <row r="72" spans="2:4" hidden="1" x14ac:dyDescent="0.15">
      <c r="B72" s="69" t="s">
        <v>194</v>
      </c>
      <c r="C72" s="69" t="s">
        <v>13</v>
      </c>
    </row>
    <row r="73" spans="2:4" hidden="1" x14ac:dyDescent="0.15">
      <c r="B73" s="69" t="s">
        <v>195</v>
      </c>
      <c r="C73" s="69" t="s">
        <v>28</v>
      </c>
    </row>
    <row r="74" spans="2:4" hidden="1" x14ac:dyDescent="0.15">
      <c r="B74" s="69" t="s">
        <v>196</v>
      </c>
      <c r="C74" s="69" t="s">
        <v>6</v>
      </c>
    </row>
    <row r="75" spans="2:4" hidden="1" x14ac:dyDescent="0.15">
      <c r="B75" s="67" t="s">
        <v>197</v>
      </c>
      <c r="D75" s="72">
        <f>ROW(C79)</f>
        <v>79</v>
      </c>
    </row>
    <row r="76" spans="2:4" hidden="1" x14ac:dyDescent="0.15">
      <c r="B76" s="69" t="s">
        <v>198</v>
      </c>
      <c r="C76" s="69" t="s">
        <v>199</v>
      </c>
    </row>
    <row r="77" spans="2:4" hidden="1" x14ac:dyDescent="0.15">
      <c r="B77" s="69" t="s">
        <v>200</v>
      </c>
      <c r="C77" s="69" t="s">
        <v>201</v>
      </c>
    </row>
    <row r="78" spans="2:4" hidden="1" x14ac:dyDescent="0.15">
      <c r="B78" s="69" t="s">
        <v>202</v>
      </c>
      <c r="C78" s="69" t="s">
        <v>203</v>
      </c>
    </row>
    <row r="79" spans="2:4" hidden="1" x14ac:dyDescent="0.15">
      <c r="B79" s="67" t="s">
        <v>204</v>
      </c>
    </row>
    <row r="80" spans="2:4" hidden="1" x14ac:dyDescent="0.15"/>
  </sheetData>
  <sheetProtection algorithmName="SHA-512" hashValue="PUiMcrrXx8lqdFdkJziIXg97+VkN82bMTYxlOG1UkxZGV14ne9yYG8lc8Y42ZEg9gIx6C/njoh4hJBmVKXLV3g==" saltValue="5RJQ5zo7v2UXGqfnejXabA==" spinCount="100000" sheet="1" objects="1" scenarios="1" selectLockedCells="1"/>
  <mergeCells count="1">
    <mergeCell ref="B2:X2"/>
  </mergeCells>
  <phoneticPr fontId="18" type="noConversion"/>
  <pageMargins left="0.59055118110236215" right="0.59055118110236215" top="0.78740157480314965" bottom="1" header="0" footer="0.5"/>
  <pageSetup paperSize="9" fitToWidth="0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11</vt:i4>
      </vt:variant>
    </vt:vector>
  </HeadingPairs>
  <TitlesOfParts>
    <vt:vector size="18" baseType="lpstr">
      <vt:lpstr>〓 목 차 〓</vt:lpstr>
      <vt:lpstr>※※안내※※</vt:lpstr>
      <vt:lpstr>공사원가계산서</vt:lpstr>
      <vt:lpstr>총괄설계내역서</vt:lpstr>
      <vt:lpstr>설계내역서</vt:lpstr>
      <vt:lpstr>재료비목록표</vt:lpstr>
      <vt:lpstr>자재단가대비표</vt:lpstr>
      <vt:lpstr>'〓 목 차 〓'!Print_Area</vt:lpstr>
      <vt:lpstr>공사원가계산서!Print_Area</vt:lpstr>
      <vt:lpstr>설계내역서!Print_Area</vt:lpstr>
      <vt:lpstr>자재단가대비표!Print_Area</vt:lpstr>
      <vt:lpstr>재료비목록표!Print_Area</vt:lpstr>
      <vt:lpstr>총괄설계내역서!Print_Area</vt:lpstr>
      <vt:lpstr>공사원가계산서!Print_Titles</vt:lpstr>
      <vt:lpstr>설계내역서!Print_Titles</vt:lpstr>
      <vt:lpstr>자재단가대비표!Print_Titles</vt:lpstr>
      <vt:lpstr>재료비목록표!Print_Titles</vt:lpstr>
      <vt:lpstr>총괄설계내역서!Print_Titles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팀업 야구장 인조잔디 철거공사</dc:title>
  <dc:creator/>
  <dc:description>STmate w26.05로 작성</dc:description>
  <cp:lastModifiedBy>USER</cp:lastModifiedBy>
  <dcterms:created xsi:type="dcterms:W3CDTF">2026-06-24T10:29:43Z</dcterms:created>
  <dcterms:modified xsi:type="dcterms:W3CDTF">2026-07-16T07:18:31Z</dcterms:modified>
</cp:coreProperties>
</file>