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조철희\01 도시가스\05 도시가스 공급시설 2개년 공사계획\★2025년\00 보고\"/>
    </mc:Choice>
  </mc:AlternateContent>
  <xr:revisionPtr revIDLastSave="0" documentId="13_ncr:1_{28680365-0F1A-48FE-B4DF-2D09020C1AE5}" xr6:coauthVersionLast="47" xr6:coauthVersionMax="47" xr10:uidLastSave="{00000000-0000-0000-0000-000000000000}"/>
  <bookViews>
    <workbookView xWindow="810" yWindow="-120" windowWidth="28110" windowHeight="16440" xr2:uid="{5D07B0F4-0953-4F6B-94CE-B670DED34BB9}"/>
  </bookViews>
  <sheets>
    <sheet name="2025년 공사계획" sheetId="1" r:id="rId1"/>
  </sheets>
  <definedNames>
    <definedName name="_xlnm._FilterDatabase" localSheetId="0" hidden="1">'2025년 공사계획'!$A$5:$I$254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0" i="1" l="1"/>
  <c r="G40" i="1"/>
  <c r="F40" i="1"/>
  <c r="E40" i="1"/>
  <c r="H249" i="1" l="1"/>
  <c r="H248" i="1" s="1"/>
  <c r="G249" i="1"/>
  <c r="G248" i="1" s="1"/>
  <c r="F249" i="1"/>
  <c r="F248" i="1" s="1"/>
  <c r="E249" i="1"/>
  <c r="E248" i="1" s="1"/>
  <c r="A250" i="1"/>
  <c r="A251" i="1" s="1"/>
  <c r="A252" i="1" s="1"/>
  <c r="A253" i="1" s="1"/>
  <c r="A254" i="1" s="1"/>
  <c r="A240" i="1"/>
  <c r="H239" i="1"/>
  <c r="G239" i="1"/>
  <c r="F239" i="1"/>
  <c r="E239" i="1"/>
  <c r="H241" i="1"/>
  <c r="G241" i="1"/>
  <c r="F241" i="1"/>
  <c r="E241" i="1"/>
  <c r="A242" i="1"/>
  <c r="A243" i="1" s="1"/>
  <c r="A244" i="1" s="1"/>
  <c r="A245" i="1" s="1"/>
  <c r="A246" i="1" s="1"/>
  <c r="A247" i="1" s="1"/>
  <c r="A237" i="1"/>
  <c r="A238" i="1" s="1"/>
  <c r="H236" i="1"/>
  <c r="G236" i="1"/>
  <c r="F236" i="1"/>
  <c r="E236" i="1"/>
  <c r="H211" i="1"/>
  <c r="G211" i="1"/>
  <c r="G210" i="1" s="1"/>
  <c r="F211" i="1"/>
  <c r="E211" i="1"/>
  <c r="A212" i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09" i="1"/>
  <c r="H208" i="1"/>
  <c r="G208" i="1"/>
  <c r="F208" i="1"/>
  <c r="E208" i="1"/>
  <c r="H204" i="1"/>
  <c r="G204" i="1"/>
  <c r="F204" i="1"/>
  <c r="E204" i="1"/>
  <c r="A205" i="1"/>
  <c r="A206" i="1" s="1"/>
  <c r="A207" i="1" s="1"/>
  <c r="A203" i="1"/>
  <c r="H202" i="1"/>
  <c r="G202" i="1"/>
  <c r="F202" i="1"/>
  <c r="E202" i="1"/>
  <c r="A200" i="1"/>
  <c r="A201" i="1" s="1"/>
  <c r="H199" i="1"/>
  <c r="G199" i="1"/>
  <c r="F199" i="1"/>
  <c r="E199" i="1"/>
  <c r="H196" i="1"/>
  <c r="G196" i="1"/>
  <c r="F196" i="1"/>
  <c r="E196" i="1"/>
  <c r="A197" i="1"/>
  <c r="A198" i="1" s="1"/>
  <c r="H210" i="1" l="1"/>
  <c r="F210" i="1"/>
  <c r="E210" i="1"/>
  <c r="G195" i="1"/>
  <c r="E195" i="1"/>
  <c r="F195" i="1"/>
  <c r="H195" i="1"/>
  <c r="H187" i="1"/>
  <c r="G187" i="1"/>
  <c r="F187" i="1"/>
  <c r="E187" i="1"/>
  <c r="A194" i="1"/>
  <c r="H193" i="1"/>
  <c r="G193" i="1"/>
  <c r="F193" i="1"/>
  <c r="E193" i="1"/>
  <c r="A192" i="1"/>
  <c r="H191" i="1"/>
  <c r="G191" i="1"/>
  <c r="F191" i="1"/>
  <c r="E191" i="1"/>
  <c r="A188" i="1"/>
  <c r="A189" i="1" s="1"/>
  <c r="A190" i="1" s="1"/>
  <c r="H181" i="1"/>
  <c r="G181" i="1"/>
  <c r="F181" i="1"/>
  <c r="E181" i="1"/>
  <c r="H184" i="1"/>
  <c r="G184" i="1"/>
  <c r="F184" i="1"/>
  <c r="E184" i="1"/>
  <c r="H179" i="1"/>
  <c r="G179" i="1"/>
  <c r="F179" i="1"/>
  <c r="E179" i="1"/>
  <c r="H177" i="1"/>
  <c r="G177" i="1"/>
  <c r="F177" i="1"/>
  <c r="E177" i="1"/>
  <c r="A185" i="1"/>
  <c r="A182" i="1"/>
  <c r="A183" i="1" s="1"/>
  <c r="A180" i="1"/>
  <c r="A178" i="1"/>
  <c r="H168" i="1"/>
  <c r="G168" i="1"/>
  <c r="F168" i="1"/>
  <c r="E168" i="1"/>
  <c r="A169" i="1"/>
  <c r="A170" i="1" s="1"/>
  <c r="A171" i="1" s="1"/>
  <c r="A172" i="1" s="1"/>
  <c r="A173" i="1" s="1"/>
  <c r="A174" i="1" s="1"/>
  <c r="A175" i="1" s="1"/>
  <c r="A176" i="1" s="1"/>
  <c r="H163" i="1"/>
  <c r="G163" i="1"/>
  <c r="F163" i="1"/>
  <c r="E163" i="1"/>
  <c r="A164" i="1"/>
  <c r="A165" i="1" s="1"/>
  <c r="A166" i="1" s="1"/>
  <c r="A167" i="1" s="1"/>
  <c r="A155" i="1"/>
  <c r="A156" i="1" s="1"/>
  <c r="A157" i="1" s="1"/>
  <c r="A158" i="1" s="1"/>
  <c r="A159" i="1" s="1"/>
  <c r="A160" i="1" s="1"/>
  <c r="A161" i="1" s="1"/>
  <c r="A144" i="1"/>
  <c r="A145" i="1" s="1"/>
  <c r="A146" i="1" s="1"/>
  <c r="A147" i="1" s="1"/>
  <c r="A148" i="1" s="1"/>
  <c r="A149" i="1" s="1"/>
  <c r="A150" i="1" s="1"/>
  <c r="A151" i="1" s="1"/>
  <c r="A152" i="1" s="1"/>
  <c r="A153" i="1" s="1"/>
  <c r="A134" i="1"/>
  <c r="A135" i="1" s="1"/>
  <c r="A136" i="1" s="1"/>
  <c r="A137" i="1" s="1"/>
  <c r="A138" i="1" s="1"/>
  <c r="A139" i="1" s="1"/>
  <c r="A140" i="1" s="1"/>
  <c r="A141" i="1" s="1"/>
  <c r="A142" i="1" s="1"/>
  <c r="A129" i="1"/>
  <c r="A130" i="1" s="1"/>
  <c r="A131" i="1" s="1"/>
  <c r="A132" i="1" s="1"/>
  <c r="A117" i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06" i="1"/>
  <c r="A107" i="1" s="1"/>
  <c r="A108" i="1" s="1"/>
  <c r="A109" i="1" s="1"/>
  <c r="A110" i="1" s="1"/>
  <c r="A111" i="1" s="1"/>
  <c r="A112" i="1" s="1"/>
  <c r="A113" i="1" s="1"/>
  <c r="A114" i="1" s="1"/>
  <c r="A115" i="1" s="1"/>
  <c r="A96" i="1"/>
  <c r="A97" i="1" s="1"/>
  <c r="A98" i="1" s="1"/>
  <c r="A99" i="1" s="1"/>
  <c r="A100" i="1" s="1"/>
  <c r="A101" i="1" s="1"/>
  <c r="A102" i="1" s="1"/>
  <c r="A103" i="1" s="1"/>
  <c r="A104" i="1" s="1"/>
  <c r="A80" i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69" i="1"/>
  <c r="A70" i="1" s="1"/>
  <c r="A71" i="1" s="1"/>
  <c r="A72" i="1" s="1"/>
  <c r="A73" i="1" s="1"/>
  <c r="A74" i="1" s="1"/>
  <c r="A75" i="1" s="1"/>
  <c r="A76" i="1" s="1"/>
  <c r="A77" i="1" s="1"/>
  <c r="A78" i="1" s="1"/>
  <c r="A41" i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60" i="1" s="1"/>
  <c r="A58" i="1" s="1"/>
  <c r="A59" i="1" s="1"/>
  <c r="A62" i="1"/>
  <c r="A63" i="1" s="1"/>
  <c r="A64" i="1" s="1"/>
  <c r="A65" i="1" s="1"/>
  <c r="A66" i="1" s="1"/>
  <c r="A67" i="1" s="1"/>
  <c r="A26" i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3" i="1" s="1"/>
  <c r="A21" i="1" s="1"/>
  <c r="A22" i="1" s="1"/>
  <c r="A24" i="1" s="1"/>
  <c r="F162" i="1" l="1"/>
  <c r="F186" i="1"/>
  <c r="E186" i="1"/>
  <c r="G186" i="1"/>
  <c r="H186" i="1"/>
  <c r="H162" i="1"/>
  <c r="E162" i="1"/>
  <c r="G162" i="1"/>
  <c r="E68" i="1"/>
  <c r="H159" i="1"/>
  <c r="H154" i="1" s="1"/>
  <c r="G154" i="1"/>
  <c r="F154" i="1"/>
  <c r="E154" i="1"/>
  <c r="H151" i="1"/>
  <c r="H143" i="1" s="1"/>
  <c r="G143" i="1"/>
  <c r="F143" i="1"/>
  <c r="E143" i="1"/>
  <c r="H140" i="1"/>
  <c r="H142" i="1"/>
  <c r="H135" i="1"/>
  <c r="E135" i="1"/>
  <c r="E133" i="1" s="1"/>
  <c r="G133" i="1"/>
  <c r="F133" i="1"/>
  <c r="H130" i="1"/>
  <c r="H128" i="1" s="1"/>
  <c r="G128" i="1"/>
  <c r="F128" i="1"/>
  <c r="E128" i="1"/>
  <c r="H125" i="1"/>
  <c r="H116" i="1" s="1"/>
  <c r="G116" i="1"/>
  <c r="F116" i="1"/>
  <c r="E116" i="1"/>
  <c r="H113" i="1"/>
  <c r="H105" i="1" s="1"/>
  <c r="G105" i="1"/>
  <c r="F105" i="1"/>
  <c r="E105" i="1"/>
  <c r="H92" i="1"/>
  <c r="H79" i="1" s="1"/>
  <c r="E92" i="1"/>
  <c r="E79" i="1" s="1"/>
  <c r="G79" i="1"/>
  <c r="F79" i="1"/>
  <c r="H102" i="1"/>
  <c r="H95" i="1" s="1"/>
  <c r="G95" i="1"/>
  <c r="F95" i="1"/>
  <c r="E95" i="1"/>
  <c r="H76" i="1"/>
  <c r="H68" i="1" s="1"/>
  <c r="G68" i="1"/>
  <c r="F68" i="1"/>
  <c r="H58" i="1"/>
  <c r="H65" i="1"/>
  <c r="H61" i="1" s="1"/>
  <c r="G61" i="1"/>
  <c r="F61" i="1"/>
  <c r="E61" i="1"/>
  <c r="H37" i="1"/>
  <c r="H25" i="1" s="1"/>
  <c r="G25" i="1"/>
  <c r="F25" i="1"/>
  <c r="E25" i="1"/>
  <c r="H21" i="1"/>
  <c r="H6" i="1" s="1"/>
  <c r="G6" i="1"/>
  <c r="F6" i="1"/>
  <c r="E6" i="1"/>
  <c r="H133" i="1" l="1"/>
  <c r="H5" i="1" s="1"/>
  <c r="H4" i="1" s="1"/>
  <c r="E5" i="1"/>
  <c r="E4" i="1" s="1"/>
  <c r="F5" i="1"/>
  <c r="F4" i="1" s="1"/>
  <c r="G5" i="1"/>
  <c r="G4" i="1" s="1"/>
</calcChain>
</file>

<file path=xl/sharedStrings.xml><?xml version="1.0" encoding="utf-8"?>
<sst xmlns="http://schemas.openxmlformats.org/spreadsheetml/2006/main" count="720" uniqueCount="494">
  <si>
    <t>시군명</t>
    <phoneticPr fontId="4" type="noConversion"/>
  </si>
  <si>
    <t>공  사  명</t>
    <phoneticPr fontId="4" type="noConversion"/>
  </si>
  <si>
    <t>공 사 구 간</t>
    <phoneticPr fontId="4" type="noConversion"/>
  </si>
  <si>
    <t>배관망 건설
계획 (m)</t>
    <phoneticPr fontId="4" type="noConversion"/>
  </si>
  <si>
    <t>정압기
(개소)</t>
    <phoneticPr fontId="4" type="noConversion"/>
  </si>
  <si>
    <t>공급가구
(가구)</t>
    <phoneticPr fontId="4" type="noConversion"/>
  </si>
  <si>
    <t xml:space="preserve">공사비
(천원)  </t>
    <phoneticPr fontId="4" type="noConversion"/>
  </si>
  <si>
    <t>비           고</t>
    <phoneticPr fontId="4" type="noConversion"/>
  </si>
  <si>
    <t>시   점</t>
    <phoneticPr fontId="4" type="noConversion"/>
  </si>
  <si>
    <t>종   점</t>
    <phoneticPr fontId="4" type="noConversion"/>
  </si>
  <si>
    <t>경기도</t>
    <phoneticPr fontId="3" type="noConversion"/>
  </si>
  <si>
    <t>소계</t>
    <phoneticPr fontId="3" type="noConversion"/>
  </si>
  <si>
    <t>삼천리</t>
    <phoneticPr fontId="3" type="noConversion"/>
  </si>
  <si>
    <t>소계</t>
  </si>
  <si>
    <t>수원시</t>
  </si>
  <si>
    <t>용인시</t>
    <phoneticPr fontId="4" type="noConversion"/>
  </si>
  <si>
    <t>화성시</t>
    <phoneticPr fontId="4" type="noConversion"/>
  </si>
  <si>
    <t>소계</t>
    <phoneticPr fontId="4" type="noConversion"/>
  </si>
  <si>
    <t>부천시</t>
    <phoneticPr fontId="4" type="noConversion"/>
  </si>
  <si>
    <t>안산시</t>
    <phoneticPr fontId="4" type="noConversion"/>
  </si>
  <si>
    <t>평택시</t>
    <phoneticPr fontId="4" type="noConversion"/>
  </si>
  <si>
    <t>안양시</t>
    <phoneticPr fontId="4" type="noConversion"/>
  </si>
  <si>
    <t>시흥시</t>
    <phoneticPr fontId="4" type="noConversion"/>
  </si>
  <si>
    <t>오산시</t>
    <phoneticPr fontId="4" type="noConversion"/>
  </si>
  <si>
    <t>안성시</t>
    <phoneticPr fontId="4" type="noConversion"/>
  </si>
  <si>
    <t>의왕시</t>
    <phoneticPr fontId="4" type="noConversion"/>
  </si>
  <si>
    <t>코원에너지서비스</t>
    <phoneticPr fontId="3" type="noConversion"/>
  </si>
  <si>
    <t>성남시</t>
    <phoneticPr fontId="4" type="noConversion"/>
  </si>
  <si>
    <t>광주시</t>
    <phoneticPr fontId="4" type="noConversion"/>
  </si>
  <si>
    <t>하남시</t>
    <phoneticPr fontId="4" type="noConversion"/>
  </si>
  <si>
    <t>이천시</t>
    <phoneticPr fontId="4" type="noConversion"/>
  </si>
  <si>
    <t>여주시</t>
    <phoneticPr fontId="4" type="noConversion"/>
  </si>
  <si>
    <t>서울도시가스</t>
    <phoneticPr fontId="3" type="noConversion"/>
  </si>
  <si>
    <t>고양시</t>
    <phoneticPr fontId="4" type="noConversion"/>
  </si>
  <si>
    <t>파주시</t>
    <phoneticPr fontId="4" type="noConversion"/>
  </si>
  <si>
    <t>김포시</t>
    <phoneticPr fontId="4" type="noConversion"/>
  </si>
  <si>
    <t>대륜이엔에스</t>
    <phoneticPr fontId="3" type="noConversion"/>
  </si>
  <si>
    <t>의정부시</t>
    <phoneticPr fontId="4" type="noConversion"/>
  </si>
  <si>
    <t>양주시</t>
    <phoneticPr fontId="4" type="noConversion"/>
  </si>
  <si>
    <t>포천시</t>
    <phoneticPr fontId="4" type="noConversion"/>
  </si>
  <si>
    <t>동두천시</t>
    <phoneticPr fontId="4" type="noConversion"/>
  </si>
  <si>
    <t>연천군</t>
    <phoneticPr fontId="4" type="noConversion"/>
  </si>
  <si>
    <t>예스코</t>
    <phoneticPr fontId="3" type="noConversion"/>
  </si>
  <si>
    <t>남양주시</t>
    <phoneticPr fontId="4" type="noConversion"/>
  </si>
  <si>
    <t>양평군</t>
    <phoneticPr fontId="4" type="noConversion"/>
  </si>
  <si>
    <t>가평군</t>
    <phoneticPr fontId="4" type="noConversion"/>
  </si>
  <si>
    <t>인천도시가스</t>
    <phoneticPr fontId="3" type="noConversion"/>
  </si>
  <si>
    <t>2025년 도시가스 공급시설 공사계획(도시가스사업자 자체 투자재원)</t>
    <phoneticPr fontId="4" type="noConversion"/>
  </si>
  <si>
    <t>세류동 829-8 매교역팰루시드</t>
  </si>
  <si>
    <t>세류동 832-54</t>
    <phoneticPr fontId="4" type="noConversion"/>
  </si>
  <si>
    <t>세류동 836-2</t>
    <phoneticPr fontId="4" type="noConversion"/>
  </si>
  <si>
    <t>오목천동 319-1 오목천역더리브</t>
  </si>
  <si>
    <t>오목천동 923-99</t>
    <phoneticPr fontId="4" type="noConversion"/>
  </si>
  <si>
    <t>오목천동 318-10</t>
    <phoneticPr fontId="4" type="noConversion"/>
  </si>
  <si>
    <t>지동 354-10 수원성 중흥S클래스</t>
  </si>
  <si>
    <t>지동 316</t>
    <phoneticPr fontId="4" type="noConversion"/>
  </si>
  <si>
    <t>지동 319-3</t>
    <phoneticPr fontId="4" type="noConversion"/>
  </si>
  <si>
    <t>천천동 81-1 북수원시티프라디움 더블리스</t>
  </si>
  <si>
    <t>천천동 488</t>
    <phoneticPr fontId="4" type="noConversion"/>
  </si>
  <si>
    <t>천천동 81-1</t>
    <phoneticPr fontId="4" type="noConversion"/>
  </si>
  <si>
    <t>당수1지구내</t>
    <phoneticPr fontId="4" type="noConversion"/>
  </si>
  <si>
    <t>이목지구내</t>
    <phoneticPr fontId="4" type="noConversion"/>
  </si>
  <si>
    <t>매산로2가 30 우리은행</t>
    <phoneticPr fontId="4" type="noConversion"/>
  </si>
  <si>
    <t>매산로2가 103</t>
    <phoneticPr fontId="4" type="noConversion"/>
  </si>
  <si>
    <t>매산로2가 30</t>
    <phoneticPr fontId="4" type="noConversion"/>
  </si>
  <si>
    <t>권선동 1001-6 요양원</t>
    <phoneticPr fontId="4" type="noConversion"/>
  </si>
  <si>
    <t>세류동 1192</t>
    <phoneticPr fontId="4" type="noConversion"/>
  </si>
  <si>
    <t>권선동 1001-6</t>
    <phoneticPr fontId="4" type="noConversion"/>
  </si>
  <si>
    <t>이목동 256-3 FC 실험실</t>
    <phoneticPr fontId="4" type="noConversion"/>
  </si>
  <si>
    <t>이목동 259-1</t>
    <phoneticPr fontId="4" type="noConversion"/>
  </si>
  <si>
    <t>이목동 256-3</t>
    <phoneticPr fontId="4" type="noConversion"/>
  </si>
  <si>
    <t>호매실동 629-1 글램핑장</t>
    <phoneticPr fontId="4" type="noConversion"/>
  </si>
  <si>
    <t>호매실동 1313-37</t>
    <phoneticPr fontId="4" type="noConversion"/>
  </si>
  <si>
    <t>호매실동 629-1</t>
    <phoneticPr fontId="4" type="noConversion"/>
  </si>
  <si>
    <t>망포동 584-12 행정복지센터</t>
    <phoneticPr fontId="4" type="noConversion"/>
  </si>
  <si>
    <t>망포동 703</t>
    <phoneticPr fontId="4" type="noConversion"/>
  </si>
  <si>
    <t>망포동 584-12</t>
    <phoneticPr fontId="4" type="noConversion"/>
  </si>
  <si>
    <t>망포동 19-1 듀얼191 지식산업센터</t>
    <phoneticPr fontId="4" type="noConversion"/>
  </si>
  <si>
    <t>망포동 27-8</t>
    <phoneticPr fontId="4" type="noConversion"/>
  </si>
  <si>
    <t>망포동 19-1</t>
    <phoneticPr fontId="4" type="noConversion"/>
  </si>
  <si>
    <t>고색2지구 C-1 수원덕산병원</t>
  </si>
  <si>
    <t>고색동 893-24</t>
    <phoneticPr fontId="4" type="noConversion"/>
  </si>
  <si>
    <t>고색동 894-119</t>
    <phoneticPr fontId="4" type="noConversion"/>
  </si>
  <si>
    <t>영통동 1009-5 근생</t>
    <phoneticPr fontId="4" type="noConversion"/>
  </si>
  <si>
    <t>영통동 1079</t>
    <phoneticPr fontId="4" type="noConversion"/>
  </si>
  <si>
    <t xml:space="preserve">영통동 1009-5 </t>
    <phoneticPr fontId="4" type="noConversion"/>
  </si>
  <si>
    <t>인입관투자</t>
    <phoneticPr fontId="4" type="noConversion"/>
  </si>
  <si>
    <t>수원시 일원</t>
    <phoneticPr fontId="4" type="noConversion"/>
  </si>
  <si>
    <t>기타투자</t>
  </si>
  <si>
    <t>안전투자</t>
    <phoneticPr fontId="4" type="noConversion"/>
  </si>
  <si>
    <t>수원시 일원</t>
  </si>
  <si>
    <t>-</t>
    <phoneticPr fontId="4" type="noConversion"/>
  </si>
  <si>
    <t>공급안정투자</t>
    <phoneticPr fontId="4" type="noConversion"/>
  </si>
  <si>
    <t>호매실동</t>
    <phoneticPr fontId="4" type="noConversion"/>
  </si>
  <si>
    <t>삼가동 553</t>
  </si>
  <si>
    <t>삼가동 267-22</t>
  </si>
  <si>
    <t>고림진덕지구내</t>
    <phoneticPr fontId="4" type="noConversion"/>
  </si>
  <si>
    <t>은화삼지구내</t>
    <phoneticPr fontId="4" type="noConversion"/>
  </si>
  <si>
    <t>반도체크러스터내</t>
    <phoneticPr fontId="4" type="noConversion"/>
  </si>
  <si>
    <t>독성리 555</t>
  </si>
  <si>
    <t>독성리 산 126-1</t>
  </si>
  <si>
    <t>북리 산 46-7</t>
  </si>
  <si>
    <t>북리 98</t>
  </si>
  <si>
    <t>능원리 138-7</t>
    <phoneticPr fontId="4" type="noConversion"/>
  </si>
  <si>
    <t>능원리 107-1</t>
    <phoneticPr fontId="4" type="noConversion"/>
  </si>
  <si>
    <t>석우동 39-2</t>
    <phoneticPr fontId="4" type="noConversion"/>
  </si>
  <si>
    <t>농서동 98-5</t>
    <phoneticPr fontId="4" type="noConversion"/>
  </si>
  <si>
    <t>북리 151-22</t>
    <phoneticPr fontId="4" type="noConversion"/>
  </si>
  <si>
    <t>북리 151-3</t>
    <phoneticPr fontId="4" type="noConversion"/>
  </si>
  <si>
    <t>유방동 608-1</t>
    <phoneticPr fontId="4" type="noConversion"/>
  </si>
  <si>
    <t>유방동 산118-1</t>
    <phoneticPr fontId="4" type="noConversion"/>
  </si>
  <si>
    <t>갈담리 682-8</t>
    <phoneticPr fontId="4" type="noConversion"/>
  </si>
  <si>
    <t>갈담리 350-1일원</t>
    <phoneticPr fontId="4" type="noConversion"/>
  </si>
  <si>
    <t>인입관투자</t>
  </si>
  <si>
    <t>용인시 일원</t>
  </si>
  <si>
    <t>용인시 일원</t>
    <phoneticPr fontId="4" type="noConversion"/>
  </si>
  <si>
    <t>원종동 131</t>
    <phoneticPr fontId="4" type="noConversion"/>
  </si>
  <si>
    <t>원종동 75-1</t>
    <phoneticPr fontId="4" type="noConversion"/>
  </si>
  <si>
    <t>역곡동 91-1</t>
    <phoneticPr fontId="4" type="noConversion"/>
  </si>
  <si>
    <t>기타투자</t>
    <phoneticPr fontId="4" type="noConversion"/>
  </si>
  <si>
    <t>부천시 일원</t>
    <phoneticPr fontId="4" type="noConversion"/>
  </si>
  <si>
    <t>동탄2지구내</t>
    <phoneticPr fontId="4" type="noConversion"/>
  </si>
  <si>
    <t>동탄1지구내</t>
    <phoneticPr fontId="4" type="noConversion"/>
  </si>
  <si>
    <t>금의리 462-17</t>
  </si>
  <si>
    <t>금의리609-11</t>
  </si>
  <si>
    <t>청원리 1374</t>
    <phoneticPr fontId="4" type="noConversion"/>
  </si>
  <si>
    <t xml:space="preserve">청원리 산 248 </t>
  </si>
  <si>
    <t>하길리 1413</t>
  </si>
  <si>
    <t xml:space="preserve">하길리 1404-1 </t>
  </si>
  <si>
    <t>무송리 산137-12</t>
  </si>
  <si>
    <t xml:space="preserve">무송리 184-4 </t>
  </si>
  <si>
    <t>어은리 46-11</t>
    <phoneticPr fontId="4" type="noConversion"/>
  </si>
  <si>
    <t xml:space="preserve">금의리 418 </t>
  </si>
  <si>
    <t>구문천리 944</t>
    <phoneticPr fontId="4" type="noConversion"/>
  </si>
  <si>
    <t>구문천리 923-2</t>
    <phoneticPr fontId="4" type="noConversion"/>
  </si>
  <si>
    <t>청명(바이오메탄 혼입)</t>
  </si>
  <si>
    <t>무송리 154-3</t>
    <phoneticPr fontId="4" type="noConversion"/>
  </si>
  <si>
    <t>향남 연료전지</t>
  </si>
  <si>
    <t>방축리 산 45-1</t>
    <phoneticPr fontId="4" type="noConversion"/>
  </si>
  <si>
    <t>장짐리 105-6</t>
    <phoneticPr fontId="4" type="noConversion"/>
  </si>
  <si>
    <t>장짐리 161</t>
    <phoneticPr fontId="4" type="noConversion"/>
  </si>
  <si>
    <t>향남 연료전지</t>
    <phoneticPr fontId="4" type="noConversion"/>
  </si>
  <si>
    <t>향남읍 방축리 473</t>
    <phoneticPr fontId="4" type="noConversion"/>
  </si>
  <si>
    <t>향남읍 방축리 467</t>
    <phoneticPr fontId="4" type="noConversion"/>
  </si>
  <si>
    <t>화성시 일원</t>
    <phoneticPr fontId="4" type="noConversion"/>
  </si>
  <si>
    <t>화성시 일원</t>
  </si>
  <si>
    <t>장안면 어은리 777-4</t>
    <phoneticPr fontId="4" type="noConversion"/>
  </si>
  <si>
    <t>장안면 수촌리 906-2</t>
    <phoneticPr fontId="4" type="noConversion"/>
  </si>
  <si>
    <t>향남읍 발안로 422</t>
    <phoneticPr fontId="4" type="noConversion"/>
  </si>
  <si>
    <t>향남읍 수직리 311-2</t>
    <phoneticPr fontId="4" type="noConversion"/>
  </si>
  <si>
    <t>정남면 계향리 610-2</t>
    <phoneticPr fontId="4" type="noConversion"/>
  </si>
  <si>
    <t>정남면 계향리 646-23</t>
    <phoneticPr fontId="4" type="noConversion"/>
  </si>
  <si>
    <t>원평리 552-116</t>
    <phoneticPr fontId="4" type="noConversion"/>
  </si>
  <si>
    <t>원평리 552-138</t>
    <phoneticPr fontId="4" type="noConversion"/>
  </si>
  <si>
    <t>비봉면 삼화리 1915</t>
    <phoneticPr fontId="4" type="noConversion"/>
  </si>
  <si>
    <t>대부동동산149-1</t>
    <phoneticPr fontId="4" type="noConversion"/>
  </si>
  <si>
    <t>대부동동1074-35</t>
    <phoneticPr fontId="4" type="noConversion"/>
  </si>
  <si>
    <t>성곡동 663-10</t>
  </si>
  <si>
    <t>성곡동 672-27</t>
  </si>
  <si>
    <t>원시동 아파트형공장</t>
  </si>
  <si>
    <t>원시동 836-1 일원</t>
  </si>
  <si>
    <t>초지동상업지구</t>
  </si>
  <si>
    <t>초지동 728 일원</t>
  </si>
  <si>
    <t>안산시 일원</t>
  </si>
  <si>
    <t>반다비체육문화센터</t>
  </si>
  <si>
    <t>고잔동 산56-4 일원</t>
  </si>
  <si>
    <t>관산체육문화센터</t>
  </si>
  <si>
    <t>원곡동 936 일원</t>
  </si>
  <si>
    <t>안산시 일원</t>
    <phoneticPr fontId="4" type="noConversion"/>
  </si>
  <si>
    <t>안양동 676-20</t>
    <phoneticPr fontId="4" type="noConversion"/>
  </si>
  <si>
    <t>안양동 676-6</t>
    <phoneticPr fontId="4" type="noConversion"/>
  </si>
  <si>
    <t>석수체육관</t>
  </si>
  <si>
    <t>석수동 279-38 일원</t>
  </si>
  <si>
    <t>안양시 일원</t>
  </si>
  <si>
    <t>제9390부대</t>
  </si>
  <si>
    <t>박달동 177-2</t>
  </si>
  <si>
    <t>박달동 191-2</t>
  </si>
  <si>
    <t>비산동 281-1</t>
    <phoneticPr fontId="4" type="noConversion"/>
  </si>
  <si>
    <t>안양동 618 일원</t>
    <phoneticPr fontId="4" type="noConversion"/>
  </si>
  <si>
    <t>만안구 안양동 242</t>
    <phoneticPr fontId="4" type="noConversion"/>
  </si>
  <si>
    <t>만안구 안양동 206-12</t>
    <phoneticPr fontId="4" type="noConversion"/>
  </si>
  <si>
    <t>안양시 일원</t>
    <phoneticPr fontId="4" type="noConversion"/>
  </si>
  <si>
    <t>청북읍 옥길리 1291 일원(단지형)</t>
  </si>
  <si>
    <t>옥길리 1300</t>
  </si>
  <si>
    <t>옥길리 1341</t>
  </si>
  <si>
    <t>장당동 산12-3</t>
  </si>
  <si>
    <t>장당동 산12-7</t>
  </si>
  <si>
    <t>평택 화양지구 2단계</t>
  </si>
  <si>
    <t>화양지구내</t>
    <phoneticPr fontId="4" type="noConversion"/>
  </si>
  <si>
    <t>평택 가재지구 2단계</t>
  </si>
  <si>
    <t>가재지구내</t>
    <phoneticPr fontId="4" type="noConversion"/>
  </si>
  <si>
    <t>평택 고덕지구 25단계</t>
  </si>
  <si>
    <t>고덕지구내</t>
    <phoneticPr fontId="4" type="noConversion"/>
  </si>
  <si>
    <t>평택 브레인시티 7단계</t>
  </si>
  <si>
    <t>브레인시티내</t>
    <phoneticPr fontId="4" type="noConversion"/>
  </si>
  <si>
    <t>율북리 1118</t>
    <phoneticPr fontId="4" type="noConversion"/>
  </si>
  <si>
    <t>율북리 1125-1</t>
    <phoneticPr fontId="4" type="noConversion"/>
  </si>
  <si>
    <t>평택 브레인시티 본관 1단계</t>
  </si>
  <si>
    <t>칠괴동 29-13</t>
    <phoneticPr fontId="4" type="noConversion"/>
  </si>
  <si>
    <t>칠괴동 31</t>
    <phoneticPr fontId="4" type="noConversion"/>
  </si>
  <si>
    <t>원정리 1186</t>
    <phoneticPr fontId="4" type="noConversion"/>
  </si>
  <si>
    <t>원정리 1173</t>
    <phoneticPr fontId="4" type="noConversion"/>
  </si>
  <si>
    <t>만호리 604</t>
    <phoneticPr fontId="4" type="noConversion"/>
  </si>
  <si>
    <t>만호리 592</t>
    <phoneticPr fontId="4" type="noConversion"/>
  </si>
  <si>
    <t xml:space="preserve">포승읍 만호리 678-2(오션센트럴) </t>
    <phoneticPr fontId="4" type="noConversion"/>
  </si>
  <si>
    <t>만호리 688</t>
    <phoneticPr fontId="4" type="noConversion"/>
  </si>
  <si>
    <t>만호리 687-2</t>
    <phoneticPr fontId="4" type="noConversion"/>
  </si>
  <si>
    <t>평택고덕 연료전지</t>
  </si>
  <si>
    <t>해창리 1284-3</t>
    <phoneticPr fontId="4" type="noConversion"/>
  </si>
  <si>
    <t>해창리 1278-1</t>
    <phoneticPr fontId="4" type="noConversion"/>
  </si>
  <si>
    <t>평택시 일원</t>
    <phoneticPr fontId="4" type="noConversion"/>
  </si>
  <si>
    <t>평택시 일원</t>
  </si>
  <si>
    <t>정왕동 2715</t>
    <phoneticPr fontId="4" type="noConversion"/>
  </si>
  <si>
    <t>은행동 110-9</t>
    <phoneticPr fontId="4" type="noConversion"/>
  </si>
  <si>
    <t>신천동 83-6</t>
    <phoneticPr fontId="4" type="noConversion"/>
  </si>
  <si>
    <t>대야동 284</t>
    <phoneticPr fontId="4" type="noConversion"/>
  </si>
  <si>
    <t>정왕동 1248-7</t>
  </si>
  <si>
    <t>대야동 569-3 일원</t>
  </si>
  <si>
    <t xml:space="preserve">정왕동 1858-6 </t>
  </si>
  <si>
    <t>일두엔지니어링</t>
  </si>
  <si>
    <t>정왕동 1386-5</t>
  </si>
  <si>
    <t>정왕동 1370-9</t>
  </si>
  <si>
    <t>시흥시 일원</t>
    <phoneticPr fontId="4" type="noConversion"/>
  </si>
  <si>
    <t>광명시</t>
    <phoneticPr fontId="4" type="noConversion"/>
  </si>
  <si>
    <t>철산동 235</t>
    <phoneticPr fontId="4" type="noConversion"/>
  </si>
  <si>
    <t>광명동 12-2</t>
    <phoneticPr fontId="4" type="noConversion"/>
  </si>
  <si>
    <t>광명동 88-14</t>
    <phoneticPr fontId="4" type="noConversion"/>
  </si>
  <si>
    <t>광명동 76-19</t>
    <phoneticPr fontId="4" type="noConversion"/>
  </si>
  <si>
    <t>광명동 9-8</t>
    <phoneticPr fontId="4" type="noConversion"/>
  </si>
  <si>
    <t>소하동 893-3</t>
    <phoneticPr fontId="4" type="noConversion"/>
  </si>
  <si>
    <t>소하동 883-18</t>
    <phoneticPr fontId="4" type="noConversion"/>
  </si>
  <si>
    <t>철산동 105</t>
    <phoneticPr fontId="4" type="noConversion"/>
  </si>
  <si>
    <t>광명 구름산지구 1단계(A구간)</t>
  </si>
  <si>
    <t>소하동 382-5</t>
    <phoneticPr fontId="4" type="noConversion"/>
  </si>
  <si>
    <t>소하동 313-43</t>
    <phoneticPr fontId="4" type="noConversion"/>
  </si>
  <si>
    <t>광명소방박물관</t>
  </si>
  <si>
    <t>광명동 440-4</t>
    <phoneticPr fontId="4" type="noConversion"/>
  </si>
  <si>
    <t>광명동 산127</t>
    <phoneticPr fontId="4" type="noConversion"/>
  </si>
  <si>
    <t>광명시 일원</t>
    <phoneticPr fontId="4" type="noConversion"/>
  </si>
  <si>
    <t>당정동 8-5</t>
    <phoneticPr fontId="4" type="noConversion"/>
  </si>
  <si>
    <t>군포시</t>
    <phoneticPr fontId="4" type="noConversion"/>
  </si>
  <si>
    <t>군포시 일원</t>
    <phoneticPr fontId="4" type="noConversion"/>
  </si>
  <si>
    <t>궐동 684-2</t>
  </si>
  <si>
    <t>궐동 738</t>
  </si>
  <si>
    <t>세교2지구내</t>
    <phoneticPr fontId="4" type="noConversion"/>
  </si>
  <si>
    <t>외삼미동 72-2</t>
    <phoneticPr fontId="4" type="noConversion"/>
  </si>
  <si>
    <t>외삼미동 67-6</t>
    <phoneticPr fontId="4" type="noConversion"/>
  </si>
  <si>
    <t>오산시 일원</t>
    <phoneticPr fontId="4" type="noConversion"/>
  </si>
  <si>
    <t>오산시 일원</t>
  </si>
  <si>
    <t>고현동</t>
    <phoneticPr fontId="4" type="noConversion"/>
  </si>
  <si>
    <t>수청동 88-11</t>
    <phoneticPr fontId="4" type="noConversion"/>
  </si>
  <si>
    <t>원동 551-1</t>
    <phoneticPr fontId="4" type="noConversion"/>
  </si>
  <si>
    <t>원동 581-2</t>
    <phoneticPr fontId="4" type="noConversion"/>
  </si>
  <si>
    <t>당왕지구 내</t>
    <phoneticPr fontId="4" type="noConversion"/>
  </si>
  <si>
    <t>진사지구내</t>
    <phoneticPr fontId="4" type="noConversion"/>
  </si>
  <si>
    <t>용두리 473-1</t>
    <phoneticPr fontId="4" type="noConversion"/>
  </si>
  <si>
    <t>용두리 454</t>
    <phoneticPr fontId="4" type="noConversion"/>
  </si>
  <si>
    <t>신소현동 166</t>
    <phoneticPr fontId="4" type="noConversion"/>
  </si>
  <si>
    <t>신소현동 140</t>
    <phoneticPr fontId="4" type="noConversion"/>
  </si>
  <si>
    <t>조일리 177-2</t>
    <phoneticPr fontId="4" type="noConversion"/>
  </si>
  <si>
    <t>추곡리 72-2</t>
    <phoneticPr fontId="4" type="noConversion"/>
  </si>
  <si>
    <t>승두리 608-1</t>
    <phoneticPr fontId="4" type="noConversion"/>
  </si>
  <si>
    <t>승두리 610</t>
    <phoneticPr fontId="4" type="noConversion"/>
  </si>
  <si>
    <t>안성시 일원</t>
    <phoneticPr fontId="4" type="noConversion"/>
  </si>
  <si>
    <t>안성시 일원</t>
  </si>
  <si>
    <t>대덕면 소내리</t>
    <phoneticPr fontId="4" type="noConversion"/>
  </si>
  <si>
    <t>내손동 683</t>
    <phoneticPr fontId="4" type="noConversion"/>
  </si>
  <si>
    <t>고천동 189-2</t>
    <phoneticPr fontId="4" type="noConversion"/>
  </si>
  <si>
    <t>고천동 249</t>
    <phoneticPr fontId="4" type="noConversion"/>
  </si>
  <si>
    <t>포일동 661</t>
    <phoneticPr fontId="4" type="noConversion"/>
  </si>
  <si>
    <t>포일동 506-1</t>
    <phoneticPr fontId="4" type="noConversion"/>
  </si>
  <si>
    <t>의왕시 일원</t>
    <phoneticPr fontId="4" type="noConversion"/>
  </si>
  <si>
    <t>광주시</t>
  </si>
  <si>
    <t>곤지암리 408-1</t>
  </si>
  <si>
    <t>신대리 240-2</t>
  </si>
  <si>
    <t>쌍동리 41-2</t>
  </si>
  <si>
    <t>쌍동리 59-28</t>
  </si>
  <si>
    <t>장지동 23-14</t>
  </si>
  <si>
    <t>장지동 18</t>
  </si>
  <si>
    <t>서하리</t>
  </si>
  <si>
    <t>하전천리</t>
  </si>
  <si>
    <t>대쌍령리 450-2</t>
  </si>
  <si>
    <t>대상령리 450-7</t>
  </si>
  <si>
    <t>송정동 55-2</t>
  </si>
  <si>
    <t>송정동 120-8</t>
  </si>
  <si>
    <t>탄벌동 42-6</t>
  </si>
  <si>
    <t>경안동 129-39</t>
  </si>
  <si>
    <t>소규모 인입배관</t>
  </si>
  <si>
    <t>성남신촌지구</t>
  </si>
  <si>
    <t>성남금토지구</t>
  </si>
  <si>
    <t>성남복정1지구</t>
  </si>
  <si>
    <t>여주시</t>
  </si>
  <si>
    <t>연양동 221</t>
  </si>
  <si>
    <t>연양동 353</t>
  </si>
  <si>
    <t>이천시</t>
  </si>
  <si>
    <t>하남시</t>
  </si>
  <si>
    <t>과천시</t>
  </si>
  <si>
    <t>당수동 당수1지구</t>
  </si>
  <si>
    <t xml:space="preserve">이목동 이목지구 </t>
  </si>
  <si>
    <t>처인구 고림동 고림진덕지구 2단계 공급관</t>
  </si>
  <si>
    <t>처인구 남동 은화삼지구 1단계 본관</t>
  </si>
  <si>
    <t>처인구 원삼면 반도체크러스터 1단계</t>
  </si>
  <si>
    <t>SK하이닉스 FAB1 본관</t>
  </si>
  <si>
    <t>처인구 모현읍 능원리 107-1 의료시설</t>
  </si>
  <si>
    <t>처인구 남사읍 북리 151-3 물류센터</t>
  </si>
  <si>
    <t>처인구 유방동 산118-1 요식업소</t>
  </si>
  <si>
    <t>처인구 모현읍 갈담리 350-1일원 공급관</t>
  </si>
  <si>
    <t>동탄2지구</t>
  </si>
  <si>
    <t>동탄1지구 2단계</t>
  </si>
  <si>
    <t>더빌더 금의리 산단 본관 1단계</t>
  </si>
  <si>
    <t>한국스틸웨어 3공장 본관</t>
  </si>
  <si>
    <t>CG 바이오 인입관</t>
  </si>
  <si>
    <t>성화금속 인입관</t>
  </si>
  <si>
    <t>윈테크 본관 1단계</t>
  </si>
  <si>
    <t>동주산업 인입관</t>
  </si>
  <si>
    <t>국지도82호선우정~향남도로확장배관이설공사</t>
    <phoneticPr fontId="3" type="noConversion"/>
  </si>
  <si>
    <t>양감면 양감연료전지 도로확장구간 이설공사</t>
    <phoneticPr fontId="3" type="noConversion"/>
  </si>
  <si>
    <t>정남면까치매천(소하천)정비사업본관이설공사</t>
    <phoneticPr fontId="3" type="noConversion"/>
  </si>
  <si>
    <t>매송도시계획도로소로1-7호선공급관이설공사</t>
    <phoneticPr fontId="3" type="noConversion"/>
  </si>
  <si>
    <t>매송면 공공하수처리시설 확충사업 이설공사</t>
    <phoneticPr fontId="3" type="noConversion"/>
  </si>
  <si>
    <t>오정구 원종동 131 해모로 아스트로</t>
  </si>
  <si>
    <t>오정구 원종동 75-1원종지구 B2블럭</t>
  </si>
  <si>
    <t>소사구 괴안동 91-1 역곡역 아테움스위첸</t>
  </si>
  <si>
    <t>화성고등학교</t>
    <phoneticPr fontId="3" type="noConversion"/>
  </si>
  <si>
    <t>대부동동 1074-35번지 일원</t>
  </si>
  <si>
    <t>단원구 성곡동 663-10 오앤에스</t>
  </si>
  <si>
    <t>단원구 성곡동 672-27 드림열처리</t>
  </si>
  <si>
    <t>현대글로비스 포승2공장 인입관</t>
    <phoneticPr fontId="3" type="noConversion"/>
  </si>
  <si>
    <t>삼아알미늄 포승1공장 인입관</t>
    <phoneticPr fontId="3" type="noConversion"/>
  </si>
  <si>
    <t>장당동 산12-5번지 일원</t>
    <phoneticPr fontId="3" type="noConversion"/>
  </si>
  <si>
    <t>이원테크 본관</t>
    <phoneticPr fontId="4" type="noConversion"/>
  </si>
  <si>
    <t>만안구 안양동 676-6 에비뉴 오피스텔</t>
  </si>
  <si>
    <t>동안구 비산초교주변지구</t>
  </si>
  <si>
    <t>안양어반포레자연앤이편한세상</t>
    <phoneticPr fontId="3" type="noConversion"/>
  </si>
  <si>
    <t>안양 삼표연료전지</t>
    <phoneticPr fontId="4" type="noConversion"/>
  </si>
  <si>
    <t>정왕동 2715 시화MTV푸르지오디오션</t>
  </si>
  <si>
    <t>신천동 83-6 신천역한라비발디</t>
  </si>
  <si>
    <t>대야동 284 시흥 대야3구역 이편한세상</t>
  </si>
  <si>
    <t>대야동 569-3 은행교회 공급관</t>
  </si>
  <si>
    <t>정왕동 1248-7 일원</t>
    <phoneticPr fontId="3" type="noConversion"/>
  </si>
  <si>
    <t>정왕동 1858-6 일원</t>
    <phoneticPr fontId="3" type="noConversion"/>
  </si>
  <si>
    <t>철산동 자이더헤리티지(철산 8,9)</t>
  </si>
  <si>
    <t>광명동 88-14 센트럴아이파크(4R)</t>
  </si>
  <si>
    <t>광명동 9-8 자이더샵포레나(1R)</t>
  </si>
  <si>
    <t>소하동 893-3 신원아침도시1</t>
  </si>
  <si>
    <t>소하동 883-18 신원아침도시2</t>
  </si>
  <si>
    <t>철산동 105 자이브리에르(철산10,11)</t>
  </si>
  <si>
    <t>당정동 8-5 동양</t>
    <phoneticPr fontId="3" type="noConversion"/>
  </si>
  <si>
    <t>궐동 684-2 공동주택</t>
  </si>
  <si>
    <t>외삼미동 요양원</t>
  </si>
  <si>
    <t>세교2지구 7단계</t>
  </si>
  <si>
    <t>수청동 88-11일원 공급관 이설공사</t>
  </si>
  <si>
    <t>원동 하수관로 정비사업 이설공사</t>
  </si>
  <si>
    <t>당왕동 당왕지구 서측지역</t>
  </si>
  <si>
    <t>공도읍 진사리 진사지구</t>
  </si>
  <si>
    <t>아산제약 인입관</t>
  </si>
  <si>
    <t>포켄스 인입관</t>
  </si>
  <si>
    <t>안성테크노벨리 본관 1단계</t>
  </si>
  <si>
    <t>공도읍 승두리 610번지 일원</t>
  </si>
  <si>
    <t>내손동 683 인덕원자이SK뷰아파트</t>
  </si>
  <si>
    <t>고천동 189-2 대방디에트르아파트</t>
  </si>
  <si>
    <t>고천동 249 제일풍경채 아파트</t>
  </si>
  <si>
    <t>포일동 506-1 힐스테이트인덕원(민간임대)</t>
  </si>
  <si>
    <t>과천시</t>
    <phoneticPr fontId="4" type="noConversion"/>
  </si>
  <si>
    <t>토당동 665-14</t>
    <phoneticPr fontId="9" type="noConversion"/>
  </si>
  <si>
    <t>토당동 647-15</t>
    <phoneticPr fontId="9" type="noConversion"/>
  </si>
  <si>
    <t>성석동 2194</t>
    <phoneticPr fontId="4" type="noConversion"/>
  </si>
  <si>
    <t>성석동 2192</t>
    <phoneticPr fontId="4" type="noConversion"/>
  </si>
  <si>
    <t xml:space="preserve">풍동 1380번지 </t>
    <phoneticPr fontId="4" type="noConversion"/>
  </si>
  <si>
    <t>풍동 1380번지</t>
    <phoneticPr fontId="4" type="noConversion"/>
  </si>
  <si>
    <t>야동동 72-22 공급관공사</t>
    <phoneticPr fontId="4" type="noConversion"/>
  </si>
  <si>
    <t>아동동 291-3</t>
    <phoneticPr fontId="4" type="noConversion"/>
  </si>
  <si>
    <t>아동동 72-22</t>
    <phoneticPr fontId="4" type="noConversion"/>
  </si>
  <si>
    <t>한강시네폴리스 본공급관 공사</t>
    <phoneticPr fontId="10" type="noConversion"/>
  </si>
  <si>
    <t>향산리 588번지</t>
    <phoneticPr fontId="4" type="noConversion"/>
  </si>
  <si>
    <t>덕양구 토당동 647번지 일원</t>
    <phoneticPr fontId="9" type="noConversion"/>
  </si>
  <si>
    <t>일산동구 성석동 2192번지 인근 공급관 공사</t>
    <phoneticPr fontId="4" type="noConversion"/>
  </si>
  <si>
    <t>일산동구 풍동 1380번지 인근 공급관 공사</t>
    <phoneticPr fontId="4" type="noConversion"/>
  </si>
  <si>
    <t>장암동 107-4 일월담</t>
  </si>
  <si>
    <t>장암동</t>
  </si>
  <si>
    <t>소규모 공사</t>
    <phoneticPr fontId="4" type="noConversion"/>
  </si>
  <si>
    <t xml:space="preserve">회천지구(3단계) 정압기 </t>
  </si>
  <si>
    <t>화천지구</t>
    <phoneticPr fontId="3" type="noConversion"/>
  </si>
  <si>
    <t>감암리 187-5 삼일파라뷰</t>
  </si>
  <si>
    <t>감암리</t>
  </si>
  <si>
    <t>이동교리 연료전지 인입본관</t>
  </si>
  <si>
    <t>호국로 523번길</t>
  </si>
  <si>
    <t>이동교리 산2-3</t>
  </si>
  <si>
    <t>포천시</t>
    <phoneticPr fontId="3" type="noConversion"/>
  </si>
  <si>
    <t>별내동 1001번지(상업시설 3,4,5BL)</t>
  </si>
  <si>
    <t>별내동 991</t>
  </si>
  <si>
    <t>별내동 1001</t>
  </si>
  <si>
    <t>별내동 811(주차빌딩)</t>
  </si>
  <si>
    <t>별내동 811</t>
  </si>
  <si>
    <t>덕소강변신일해피트리</t>
  </si>
  <si>
    <t>덕소리539-1</t>
  </si>
  <si>
    <t>한양수자인아파트</t>
  </si>
  <si>
    <t>도곡리1032-6</t>
  </si>
  <si>
    <t>송촌1리 수종사인입관공사</t>
  </si>
  <si>
    <t>송촌리 산26-14</t>
  </si>
  <si>
    <t>송촌리710-1</t>
  </si>
  <si>
    <t>송촌리797</t>
  </si>
  <si>
    <t>삼봉2리 155-3</t>
  </si>
  <si>
    <t>삼봉2리 313-26</t>
  </si>
  <si>
    <t>월문리325-3</t>
  </si>
  <si>
    <t>월문리291-1</t>
  </si>
  <si>
    <t>수동면 수산1리 아랫마을</t>
  </si>
  <si>
    <t>수산리 167-54</t>
  </si>
  <si>
    <t>수산리 129-8</t>
  </si>
  <si>
    <t>수동면 송천1리 송라마을</t>
  </si>
  <si>
    <t>송천리 556</t>
  </si>
  <si>
    <t>수동면 외방1리 석고개마을</t>
  </si>
  <si>
    <t>외방리 589-10</t>
  </si>
  <si>
    <t>수동면 외방2리 전지하라골마을</t>
  </si>
  <si>
    <t>외방리 174-5</t>
  </si>
  <si>
    <t>수동면 외방3리 불당골마을</t>
  </si>
  <si>
    <t>외방리 132-2</t>
  </si>
  <si>
    <t>화도읍 가곡리 256-22 주변</t>
  </si>
  <si>
    <t>가곡리 256-22</t>
  </si>
  <si>
    <t>가곡리 252-3</t>
  </si>
  <si>
    <t>평내동 140</t>
  </si>
  <si>
    <t>평내동 598</t>
  </si>
  <si>
    <t>마석우리 295-32</t>
  </si>
  <si>
    <t>마석우리 256-4</t>
  </si>
  <si>
    <t>마석우리 251</t>
  </si>
  <si>
    <t>택지지구내</t>
  </si>
  <si>
    <t xml:space="preserve">다산2동 3109번지 마을회관 주변 </t>
  </si>
  <si>
    <t xml:space="preserve">다산2동3103-30 </t>
  </si>
  <si>
    <t xml:space="preserve">다산2동3106-3 </t>
  </si>
  <si>
    <t>수석동1189</t>
  </si>
  <si>
    <t>수석동34-9</t>
  </si>
  <si>
    <t>진접2지구</t>
  </si>
  <si>
    <t>왕숙1지구</t>
  </si>
  <si>
    <t>조안면 송촌2리 경로당 인입관공사</t>
    <phoneticPr fontId="3" type="noConversion"/>
  </si>
  <si>
    <t>조안면 삼봉2리 172번지주변 배관공사</t>
    <phoneticPr fontId="3" type="noConversion"/>
  </si>
  <si>
    <t>와부읍 월문4리 마을주변</t>
    <phoneticPr fontId="3" type="noConversion"/>
  </si>
  <si>
    <t>화도읍 마석우리 295-32 빌리브 센트하이 아파트</t>
    <phoneticPr fontId="3" type="noConversion"/>
  </si>
  <si>
    <t>화도읍 마석우리 251 극동스타클래스 더 퍼스트</t>
    <phoneticPr fontId="3" type="noConversion"/>
  </si>
  <si>
    <t>다산동6111(다산지금 A-3BL)</t>
    <phoneticPr fontId="3" type="noConversion"/>
  </si>
  <si>
    <t>수석동 1189 석실마을</t>
    <phoneticPr fontId="3" type="noConversion"/>
  </si>
  <si>
    <t>수산리 137</t>
  </si>
  <si>
    <t>수산리 137-3</t>
  </si>
  <si>
    <t>수산리 93</t>
  </si>
  <si>
    <t>송천리 255-3</t>
  </si>
  <si>
    <t>외방리 573-11</t>
  </si>
  <si>
    <t>외방리 축령터널 전</t>
  </si>
  <si>
    <t>외방리 128-6</t>
  </si>
  <si>
    <t>수산리 138</t>
    <phoneticPr fontId="3" type="noConversion"/>
  </si>
  <si>
    <t>연천군</t>
    <phoneticPr fontId="3" type="noConversion"/>
  </si>
  <si>
    <t>평내동 체육공원</t>
    <phoneticPr fontId="3" type="noConversion"/>
  </si>
  <si>
    <t>구리시</t>
    <phoneticPr fontId="4" type="noConversion"/>
  </si>
  <si>
    <t>인창C구역</t>
  </si>
  <si>
    <t>인창동 284-3</t>
  </si>
  <si>
    <t>구리수택2지구</t>
  </si>
  <si>
    <t>수택동 266-2</t>
  </si>
  <si>
    <t>가평읍 달전리 364번지</t>
  </si>
  <si>
    <t>가평읍 대곡리 441-6번지</t>
  </si>
  <si>
    <t>상면 덕현리 494-14번지</t>
  </si>
  <si>
    <t>조종면 신상리 673번지</t>
  </si>
  <si>
    <t>조종면 현리 296-1번지</t>
  </si>
  <si>
    <t>청평면 하천리 68-13번지</t>
  </si>
  <si>
    <t>신원2리 마을회관 주변 A구간</t>
  </si>
  <si>
    <t>신원리 산127-3</t>
  </si>
  <si>
    <t>신원리 780</t>
  </si>
  <si>
    <t>달전리 364 일원</t>
    <phoneticPr fontId="3" type="noConversion"/>
  </si>
  <si>
    <t>대곡리 441-6 일원</t>
    <phoneticPr fontId="3" type="noConversion"/>
  </si>
  <si>
    <t>덕현리 494-14 일원</t>
    <phoneticPr fontId="3" type="noConversion"/>
  </si>
  <si>
    <t>신상리 673 일원</t>
    <phoneticPr fontId="3" type="noConversion"/>
  </si>
  <si>
    <t>현리 296-1 일원</t>
    <phoneticPr fontId="3" type="noConversion"/>
  </si>
  <si>
    <t>하천리  68-13 일원</t>
    <phoneticPr fontId="3" type="noConversion"/>
  </si>
  <si>
    <t>석정리 239-8번지 청솔산업 본관</t>
  </si>
  <si>
    <t>석정리 1026</t>
  </si>
  <si>
    <t>석정리 239-8</t>
  </si>
  <si>
    <t>학운3-1 일반산업단지 본관</t>
  </si>
  <si>
    <t>학운리 4230</t>
  </si>
  <si>
    <t>학운리 475</t>
  </si>
  <si>
    <t>기타 공급관 투자</t>
    <phoneticPr fontId="4" type="noConversion"/>
  </si>
  <si>
    <t>보수공사</t>
  </si>
  <si>
    <t>인입배관</t>
  </si>
  <si>
    <t>처인구 삼가동 뉴스테이 공동주택</t>
    <phoneticPr fontId="3" type="noConversion"/>
  </si>
  <si>
    <t>처인구 남사읍 북리 다성 인입관</t>
    <phoneticPr fontId="3" type="noConversion"/>
  </si>
  <si>
    <t>기흥구 농서동 98-5 천지연</t>
    <phoneticPr fontId="4" type="noConversion"/>
  </si>
  <si>
    <t>수정구 신촌동 성남신촌공공주택지구 공급관</t>
  </si>
  <si>
    <t>수정구 신촌동 성남신촌공공주택지구 2구간 공급관</t>
  </si>
  <si>
    <t>수정구 금토동 성남금토공공주택지구 A-2구간</t>
  </si>
  <si>
    <t>수정구 복정동 157번지 성남복정1공공주택지구 1구간</t>
  </si>
  <si>
    <t>곤지암읍 신대리 36-1 공급관</t>
  </si>
  <si>
    <t>초월읍 쌍동리 59-7 공급관</t>
  </si>
  <si>
    <t>장지동 17-1 공급관</t>
  </si>
  <si>
    <t>남한산성면 하번천리 경안하수처리장 연료전지 본관</t>
  </si>
  <si>
    <t>초월읍 대쌍령리 450-7 공급관 공사</t>
  </si>
  <si>
    <t>송정동 120-8번지 본관공사</t>
  </si>
  <si>
    <t>경안동 산 2-1 공급관</t>
  </si>
  <si>
    <t>연양동 도로개설구간 공급관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</si>
</sst>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경기천년제목 Light"/>
      <family val="2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8"/>
      <name val="경기천년제목 Light"/>
      <family val="2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0"/>
      <color rgb="FF0000FF"/>
      <name val="돋움"/>
      <family val="3"/>
      <charset val="129"/>
    </font>
    <font>
      <sz val="11"/>
      <color indexed="8"/>
      <name val="바탕체"/>
      <family val="1"/>
      <charset val="129"/>
    </font>
    <font>
      <sz val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1" xfId="1" applyFont="1" applyBorder="1" applyAlignment="1">
      <alignment horizontal="centerContinuous" vertical="center"/>
    </xf>
    <xf numFmtId="0" fontId="1" fillId="0" borderId="0" xfId="1"/>
    <xf numFmtId="0" fontId="5" fillId="2" borderId="4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Continuous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Continuous" vertical="center"/>
    </xf>
    <xf numFmtId="0" fontId="6" fillId="4" borderId="4" xfId="1" applyFont="1" applyFill="1" applyBorder="1" applyAlignment="1">
      <alignment horizontal="center" vertical="center"/>
    </xf>
    <xf numFmtId="41" fontId="6" fillId="4" borderId="4" xfId="2" applyFont="1" applyFill="1" applyBorder="1" applyAlignment="1">
      <alignment horizontal="center" vertical="center" wrapText="1"/>
    </xf>
    <xf numFmtId="41" fontId="6" fillId="4" borderId="4" xfId="2" applyFont="1" applyFill="1" applyBorder="1" applyAlignment="1">
      <alignment horizontal="center" vertical="center"/>
    </xf>
    <xf numFmtId="41" fontId="6" fillId="5" borderId="4" xfId="2" applyFont="1" applyFill="1" applyBorder="1" applyAlignment="1">
      <alignment horizontal="center" vertical="center" wrapText="1"/>
    </xf>
    <xf numFmtId="41" fontId="6" fillId="5" borderId="4" xfId="2" applyFont="1" applyFill="1" applyBorder="1" applyAlignment="1">
      <alignment horizontal="center" vertical="center"/>
    </xf>
    <xf numFmtId="41" fontId="7" fillId="0" borderId="5" xfId="2" applyFont="1" applyBorder="1" applyAlignment="1">
      <alignment vertical="center"/>
    </xf>
    <xf numFmtId="41" fontId="7" fillId="0" borderId="5" xfId="2" applyFont="1" applyFill="1" applyBorder="1" applyAlignment="1">
      <alignment horizontal="right" vertical="center"/>
    </xf>
    <xf numFmtId="41" fontId="7" fillId="0" borderId="5" xfId="2" applyFont="1" applyBorder="1" applyAlignment="1">
      <alignment horizontal="right" vertical="center"/>
    </xf>
    <xf numFmtId="41" fontId="7" fillId="0" borderId="5" xfId="2" applyFont="1" applyFill="1" applyBorder="1" applyAlignment="1">
      <alignment horizontal="left" vertical="center"/>
    </xf>
    <xf numFmtId="41" fontId="7" fillId="0" borderId="5" xfId="2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Alignment="1"/>
    <xf numFmtId="0" fontId="7" fillId="0" borderId="6" xfId="0" applyFont="1" applyBorder="1" applyAlignment="1">
      <alignment horizontal="center" vertical="center"/>
    </xf>
    <xf numFmtId="41" fontId="7" fillId="0" borderId="6" xfId="2" applyFont="1" applyBorder="1" applyAlignment="1">
      <alignment vertical="center"/>
    </xf>
    <xf numFmtId="41" fontId="7" fillId="0" borderId="6" xfId="2" applyFont="1" applyFill="1" applyBorder="1" applyAlignment="1">
      <alignment horizontal="right" vertical="center"/>
    </xf>
    <xf numFmtId="41" fontId="7" fillId="0" borderId="6" xfId="2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41" fontId="7" fillId="0" borderId="5" xfId="2" applyFont="1" applyFill="1" applyBorder="1" applyAlignment="1">
      <alignment vertical="center"/>
    </xf>
    <xf numFmtId="41" fontId="7" fillId="0" borderId="6" xfId="2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41" fontId="7" fillId="0" borderId="5" xfId="2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41" fontId="7" fillId="0" borderId="7" xfId="2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/>
    <xf numFmtId="0" fontId="7" fillId="0" borderId="8" xfId="3" applyFont="1" applyBorder="1" applyAlignment="1">
      <alignment horizontal="left" vertical="center"/>
    </xf>
    <xf numFmtId="41" fontId="7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41" fontId="7" fillId="0" borderId="6" xfId="2" applyFont="1" applyBorder="1" applyAlignment="1">
      <alignment horizontal="center" vertical="center"/>
    </xf>
    <xf numFmtId="0" fontId="8" fillId="0" borderId="6" xfId="0" applyFont="1" applyBorder="1">
      <alignment vertical="center"/>
    </xf>
    <xf numFmtId="0" fontId="7" fillId="0" borderId="7" xfId="0" applyFont="1" applyBorder="1">
      <alignment vertical="center"/>
    </xf>
    <xf numFmtId="41" fontId="6" fillId="3" borderId="4" xfId="2" applyFont="1" applyFill="1" applyBorder="1" applyAlignment="1">
      <alignment horizontal="center" vertical="center"/>
    </xf>
    <xf numFmtId="41" fontId="6" fillId="3" borderId="4" xfId="2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</cellXfs>
  <cellStyles count="4">
    <cellStyle name="쉼표 [0] 2" xfId="2" xr:uid="{FFF90FF0-2618-4F1E-986E-46B93C2BD293}"/>
    <cellStyle name="표준" xfId="0" builtinId="0"/>
    <cellStyle name="표준 2" xfId="1" xr:uid="{1C84B678-61BD-43B6-81CD-AD78EE1F43E2}"/>
    <cellStyle name="표준_투자처조사양식" xfId="3" xr:uid="{2C0A1FB2-38CE-4259-94C7-65FCCC5740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F408B-466E-4FC5-9EB6-AACA8CC95070}">
  <sheetPr>
    <pageSetUpPr fitToPage="1"/>
  </sheetPr>
  <dimension ref="A1:I289"/>
  <sheetViews>
    <sheetView showGridLines="0" tabSelected="1" view="pageBreakPreview" zoomScaleNormal="85" zoomScaleSheetLayoutView="100" workbookViewId="0">
      <pane ySplit="4" topLeftCell="A5" activePane="bottomLeft" state="frozen"/>
      <selection pane="bottomLeft"/>
    </sheetView>
  </sheetViews>
  <sheetFormatPr defaultRowHeight="13.5" outlineLevelRow="2" x14ac:dyDescent="0.15"/>
  <cols>
    <col min="1" max="1" width="8.875" style="2" customWidth="1"/>
    <col min="2" max="2" width="42.375" style="2" bestFit="1" customWidth="1"/>
    <col min="3" max="4" width="19.25" style="2" customWidth="1"/>
    <col min="5" max="5" width="17.375" style="2" customWidth="1"/>
    <col min="6" max="7" width="12.125" style="2" customWidth="1"/>
    <col min="8" max="8" width="17.75" style="2" customWidth="1"/>
    <col min="9" max="9" width="29.875" style="19" bestFit="1" customWidth="1"/>
    <col min="10" max="255" width="9" style="2"/>
    <col min="256" max="256" width="8.875" style="2" customWidth="1"/>
    <col min="257" max="257" width="42.375" style="2" bestFit="1" customWidth="1"/>
    <col min="258" max="259" width="19.25" style="2" customWidth="1"/>
    <col min="260" max="260" width="17.375" style="2" customWidth="1"/>
    <col min="261" max="262" width="12.125" style="2" customWidth="1"/>
    <col min="263" max="263" width="17.75" style="2" customWidth="1"/>
    <col min="264" max="264" width="29.875" style="2" bestFit="1" customWidth="1"/>
    <col min="265" max="265" width="13" style="2" bestFit="1" customWidth="1"/>
    <col min="266" max="511" width="9" style="2"/>
    <col min="512" max="512" width="8.875" style="2" customWidth="1"/>
    <col min="513" max="513" width="42.375" style="2" bestFit="1" customWidth="1"/>
    <col min="514" max="515" width="19.25" style="2" customWidth="1"/>
    <col min="516" max="516" width="17.375" style="2" customWidth="1"/>
    <col min="517" max="518" width="12.125" style="2" customWidth="1"/>
    <col min="519" max="519" width="17.75" style="2" customWidth="1"/>
    <col min="520" max="520" width="29.875" style="2" bestFit="1" customWidth="1"/>
    <col min="521" max="521" width="13" style="2" bestFit="1" customWidth="1"/>
    <col min="522" max="767" width="9" style="2"/>
    <col min="768" max="768" width="8.875" style="2" customWidth="1"/>
    <col min="769" max="769" width="42.375" style="2" bestFit="1" customWidth="1"/>
    <col min="770" max="771" width="19.25" style="2" customWidth="1"/>
    <col min="772" max="772" width="17.375" style="2" customWidth="1"/>
    <col min="773" max="774" width="12.125" style="2" customWidth="1"/>
    <col min="775" max="775" width="17.75" style="2" customWidth="1"/>
    <col min="776" max="776" width="29.875" style="2" bestFit="1" customWidth="1"/>
    <col min="777" max="777" width="13" style="2" bestFit="1" customWidth="1"/>
    <col min="778" max="1023" width="9" style="2"/>
    <col min="1024" max="1024" width="8.875" style="2" customWidth="1"/>
    <col min="1025" max="1025" width="42.375" style="2" bestFit="1" customWidth="1"/>
    <col min="1026" max="1027" width="19.25" style="2" customWidth="1"/>
    <col min="1028" max="1028" width="17.375" style="2" customWidth="1"/>
    <col min="1029" max="1030" width="12.125" style="2" customWidth="1"/>
    <col min="1031" max="1031" width="17.75" style="2" customWidth="1"/>
    <col min="1032" max="1032" width="29.875" style="2" bestFit="1" customWidth="1"/>
    <col min="1033" max="1033" width="13" style="2" bestFit="1" customWidth="1"/>
    <col min="1034" max="1279" width="9" style="2"/>
    <col min="1280" max="1280" width="8.875" style="2" customWidth="1"/>
    <col min="1281" max="1281" width="42.375" style="2" bestFit="1" customWidth="1"/>
    <col min="1282" max="1283" width="19.25" style="2" customWidth="1"/>
    <col min="1284" max="1284" width="17.375" style="2" customWidth="1"/>
    <col min="1285" max="1286" width="12.125" style="2" customWidth="1"/>
    <col min="1287" max="1287" width="17.75" style="2" customWidth="1"/>
    <col min="1288" max="1288" width="29.875" style="2" bestFit="1" customWidth="1"/>
    <col min="1289" max="1289" width="13" style="2" bestFit="1" customWidth="1"/>
    <col min="1290" max="1535" width="9" style="2"/>
    <col min="1536" max="1536" width="8.875" style="2" customWidth="1"/>
    <col min="1537" max="1537" width="42.375" style="2" bestFit="1" customWidth="1"/>
    <col min="1538" max="1539" width="19.25" style="2" customWidth="1"/>
    <col min="1540" max="1540" width="17.375" style="2" customWidth="1"/>
    <col min="1541" max="1542" width="12.125" style="2" customWidth="1"/>
    <col min="1543" max="1543" width="17.75" style="2" customWidth="1"/>
    <col min="1544" max="1544" width="29.875" style="2" bestFit="1" customWidth="1"/>
    <col min="1545" max="1545" width="13" style="2" bestFit="1" customWidth="1"/>
    <col min="1546" max="1791" width="9" style="2"/>
    <col min="1792" max="1792" width="8.875" style="2" customWidth="1"/>
    <col min="1793" max="1793" width="42.375" style="2" bestFit="1" customWidth="1"/>
    <col min="1794" max="1795" width="19.25" style="2" customWidth="1"/>
    <col min="1796" max="1796" width="17.375" style="2" customWidth="1"/>
    <col min="1797" max="1798" width="12.125" style="2" customWidth="1"/>
    <col min="1799" max="1799" width="17.75" style="2" customWidth="1"/>
    <col min="1800" max="1800" width="29.875" style="2" bestFit="1" customWidth="1"/>
    <col min="1801" max="1801" width="13" style="2" bestFit="1" customWidth="1"/>
    <col min="1802" max="2047" width="9" style="2"/>
    <col min="2048" max="2048" width="8.875" style="2" customWidth="1"/>
    <col min="2049" max="2049" width="42.375" style="2" bestFit="1" customWidth="1"/>
    <col min="2050" max="2051" width="19.25" style="2" customWidth="1"/>
    <col min="2052" max="2052" width="17.375" style="2" customWidth="1"/>
    <col min="2053" max="2054" width="12.125" style="2" customWidth="1"/>
    <col min="2055" max="2055" width="17.75" style="2" customWidth="1"/>
    <col min="2056" max="2056" width="29.875" style="2" bestFit="1" customWidth="1"/>
    <col min="2057" max="2057" width="13" style="2" bestFit="1" customWidth="1"/>
    <col min="2058" max="2303" width="9" style="2"/>
    <col min="2304" max="2304" width="8.875" style="2" customWidth="1"/>
    <col min="2305" max="2305" width="42.375" style="2" bestFit="1" customWidth="1"/>
    <col min="2306" max="2307" width="19.25" style="2" customWidth="1"/>
    <col min="2308" max="2308" width="17.375" style="2" customWidth="1"/>
    <col min="2309" max="2310" width="12.125" style="2" customWidth="1"/>
    <col min="2311" max="2311" width="17.75" style="2" customWidth="1"/>
    <col min="2312" max="2312" width="29.875" style="2" bestFit="1" customWidth="1"/>
    <col min="2313" max="2313" width="13" style="2" bestFit="1" customWidth="1"/>
    <col min="2314" max="2559" width="9" style="2"/>
    <col min="2560" max="2560" width="8.875" style="2" customWidth="1"/>
    <col min="2561" max="2561" width="42.375" style="2" bestFit="1" customWidth="1"/>
    <col min="2562" max="2563" width="19.25" style="2" customWidth="1"/>
    <col min="2564" max="2564" width="17.375" style="2" customWidth="1"/>
    <col min="2565" max="2566" width="12.125" style="2" customWidth="1"/>
    <col min="2567" max="2567" width="17.75" style="2" customWidth="1"/>
    <col min="2568" max="2568" width="29.875" style="2" bestFit="1" customWidth="1"/>
    <col min="2569" max="2569" width="13" style="2" bestFit="1" customWidth="1"/>
    <col min="2570" max="2815" width="9" style="2"/>
    <col min="2816" max="2816" width="8.875" style="2" customWidth="1"/>
    <col min="2817" max="2817" width="42.375" style="2" bestFit="1" customWidth="1"/>
    <col min="2818" max="2819" width="19.25" style="2" customWidth="1"/>
    <col min="2820" max="2820" width="17.375" style="2" customWidth="1"/>
    <col min="2821" max="2822" width="12.125" style="2" customWidth="1"/>
    <col min="2823" max="2823" width="17.75" style="2" customWidth="1"/>
    <col min="2824" max="2824" width="29.875" style="2" bestFit="1" customWidth="1"/>
    <col min="2825" max="2825" width="13" style="2" bestFit="1" customWidth="1"/>
    <col min="2826" max="3071" width="9" style="2"/>
    <col min="3072" max="3072" width="8.875" style="2" customWidth="1"/>
    <col min="3073" max="3073" width="42.375" style="2" bestFit="1" customWidth="1"/>
    <col min="3074" max="3075" width="19.25" style="2" customWidth="1"/>
    <col min="3076" max="3076" width="17.375" style="2" customWidth="1"/>
    <col min="3077" max="3078" width="12.125" style="2" customWidth="1"/>
    <col min="3079" max="3079" width="17.75" style="2" customWidth="1"/>
    <col min="3080" max="3080" width="29.875" style="2" bestFit="1" customWidth="1"/>
    <col min="3081" max="3081" width="13" style="2" bestFit="1" customWidth="1"/>
    <col min="3082" max="3327" width="9" style="2"/>
    <col min="3328" max="3328" width="8.875" style="2" customWidth="1"/>
    <col min="3329" max="3329" width="42.375" style="2" bestFit="1" customWidth="1"/>
    <col min="3330" max="3331" width="19.25" style="2" customWidth="1"/>
    <col min="3332" max="3332" width="17.375" style="2" customWidth="1"/>
    <col min="3333" max="3334" width="12.125" style="2" customWidth="1"/>
    <col min="3335" max="3335" width="17.75" style="2" customWidth="1"/>
    <col min="3336" max="3336" width="29.875" style="2" bestFit="1" customWidth="1"/>
    <col min="3337" max="3337" width="13" style="2" bestFit="1" customWidth="1"/>
    <col min="3338" max="3583" width="9" style="2"/>
    <col min="3584" max="3584" width="8.875" style="2" customWidth="1"/>
    <col min="3585" max="3585" width="42.375" style="2" bestFit="1" customWidth="1"/>
    <col min="3586" max="3587" width="19.25" style="2" customWidth="1"/>
    <col min="3588" max="3588" width="17.375" style="2" customWidth="1"/>
    <col min="3589" max="3590" width="12.125" style="2" customWidth="1"/>
    <col min="3591" max="3591" width="17.75" style="2" customWidth="1"/>
    <col min="3592" max="3592" width="29.875" style="2" bestFit="1" customWidth="1"/>
    <col min="3593" max="3593" width="13" style="2" bestFit="1" customWidth="1"/>
    <col min="3594" max="3839" width="9" style="2"/>
    <col min="3840" max="3840" width="8.875" style="2" customWidth="1"/>
    <col min="3841" max="3841" width="42.375" style="2" bestFit="1" customWidth="1"/>
    <col min="3842" max="3843" width="19.25" style="2" customWidth="1"/>
    <col min="3844" max="3844" width="17.375" style="2" customWidth="1"/>
    <col min="3845" max="3846" width="12.125" style="2" customWidth="1"/>
    <col min="3847" max="3847" width="17.75" style="2" customWidth="1"/>
    <col min="3848" max="3848" width="29.875" style="2" bestFit="1" customWidth="1"/>
    <col min="3849" max="3849" width="13" style="2" bestFit="1" customWidth="1"/>
    <col min="3850" max="4095" width="9" style="2"/>
    <col min="4096" max="4096" width="8.875" style="2" customWidth="1"/>
    <col min="4097" max="4097" width="42.375" style="2" bestFit="1" customWidth="1"/>
    <col min="4098" max="4099" width="19.25" style="2" customWidth="1"/>
    <col min="4100" max="4100" width="17.375" style="2" customWidth="1"/>
    <col min="4101" max="4102" width="12.125" style="2" customWidth="1"/>
    <col min="4103" max="4103" width="17.75" style="2" customWidth="1"/>
    <col min="4104" max="4104" width="29.875" style="2" bestFit="1" customWidth="1"/>
    <col min="4105" max="4105" width="13" style="2" bestFit="1" customWidth="1"/>
    <col min="4106" max="4351" width="9" style="2"/>
    <col min="4352" max="4352" width="8.875" style="2" customWidth="1"/>
    <col min="4353" max="4353" width="42.375" style="2" bestFit="1" customWidth="1"/>
    <col min="4354" max="4355" width="19.25" style="2" customWidth="1"/>
    <col min="4356" max="4356" width="17.375" style="2" customWidth="1"/>
    <col min="4357" max="4358" width="12.125" style="2" customWidth="1"/>
    <col min="4359" max="4359" width="17.75" style="2" customWidth="1"/>
    <col min="4360" max="4360" width="29.875" style="2" bestFit="1" customWidth="1"/>
    <col min="4361" max="4361" width="13" style="2" bestFit="1" customWidth="1"/>
    <col min="4362" max="4607" width="9" style="2"/>
    <col min="4608" max="4608" width="8.875" style="2" customWidth="1"/>
    <col min="4609" max="4609" width="42.375" style="2" bestFit="1" customWidth="1"/>
    <col min="4610" max="4611" width="19.25" style="2" customWidth="1"/>
    <col min="4612" max="4612" width="17.375" style="2" customWidth="1"/>
    <col min="4613" max="4614" width="12.125" style="2" customWidth="1"/>
    <col min="4615" max="4615" width="17.75" style="2" customWidth="1"/>
    <col min="4616" max="4616" width="29.875" style="2" bestFit="1" customWidth="1"/>
    <col min="4617" max="4617" width="13" style="2" bestFit="1" customWidth="1"/>
    <col min="4618" max="4863" width="9" style="2"/>
    <col min="4864" max="4864" width="8.875" style="2" customWidth="1"/>
    <col min="4865" max="4865" width="42.375" style="2" bestFit="1" customWidth="1"/>
    <col min="4866" max="4867" width="19.25" style="2" customWidth="1"/>
    <col min="4868" max="4868" width="17.375" style="2" customWidth="1"/>
    <col min="4869" max="4870" width="12.125" style="2" customWidth="1"/>
    <col min="4871" max="4871" width="17.75" style="2" customWidth="1"/>
    <col min="4872" max="4872" width="29.875" style="2" bestFit="1" customWidth="1"/>
    <col min="4873" max="4873" width="13" style="2" bestFit="1" customWidth="1"/>
    <col min="4874" max="5119" width="9" style="2"/>
    <col min="5120" max="5120" width="8.875" style="2" customWidth="1"/>
    <col min="5121" max="5121" width="42.375" style="2" bestFit="1" customWidth="1"/>
    <col min="5122" max="5123" width="19.25" style="2" customWidth="1"/>
    <col min="5124" max="5124" width="17.375" style="2" customWidth="1"/>
    <col min="5125" max="5126" width="12.125" style="2" customWidth="1"/>
    <col min="5127" max="5127" width="17.75" style="2" customWidth="1"/>
    <col min="5128" max="5128" width="29.875" style="2" bestFit="1" customWidth="1"/>
    <col min="5129" max="5129" width="13" style="2" bestFit="1" customWidth="1"/>
    <col min="5130" max="5375" width="9" style="2"/>
    <col min="5376" max="5376" width="8.875" style="2" customWidth="1"/>
    <col min="5377" max="5377" width="42.375" style="2" bestFit="1" customWidth="1"/>
    <col min="5378" max="5379" width="19.25" style="2" customWidth="1"/>
    <col min="5380" max="5380" width="17.375" style="2" customWidth="1"/>
    <col min="5381" max="5382" width="12.125" style="2" customWidth="1"/>
    <col min="5383" max="5383" width="17.75" style="2" customWidth="1"/>
    <col min="5384" max="5384" width="29.875" style="2" bestFit="1" customWidth="1"/>
    <col min="5385" max="5385" width="13" style="2" bestFit="1" customWidth="1"/>
    <col min="5386" max="5631" width="9" style="2"/>
    <col min="5632" max="5632" width="8.875" style="2" customWidth="1"/>
    <col min="5633" max="5633" width="42.375" style="2" bestFit="1" customWidth="1"/>
    <col min="5634" max="5635" width="19.25" style="2" customWidth="1"/>
    <col min="5636" max="5636" width="17.375" style="2" customWidth="1"/>
    <col min="5637" max="5638" width="12.125" style="2" customWidth="1"/>
    <col min="5639" max="5639" width="17.75" style="2" customWidth="1"/>
    <col min="5640" max="5640" width="29.875" style="2" bestFit="1" customWidth="1"/>
    <col min="5641" max="5641" width="13" style="2" bestFit="1" customWidth="1"/>
    <col min="5642" max="5887" width="9" style="2"/>
    <col min="5888" max="5888" width="8.875" style="2" customWidth="1"/>
    <col min="5889" max="5889" width="42.375" style="2" bestFit="1" customWidth="1"/>
    <col min="5890" max="5891" width="19.25" style="2" customWidth="1"/>
    <col min="5892" max="5892" width="17.375" style="2" customWidth="1"/>
    <col min="5893" max="5894" width="12.125" style="2" customWidth="1"/>
    <col min="5895" max="5895" width="17.75" style="2" customWidth="1"/>
    <col min="5896" max="5896" width="29.875" style="2" bestFit="1" customWidth="1"/>
    <col min="5897" max="5897" width="13" style="2" bestFit="1" customWidth="1"/>
    <col min="5898" max="6143" width="9" style="2"/>
    <col min="6144" max="6144" width="8.875" style="2" customWidth="1"/>
    <col min="6145" max="6145" width="42.375" style="2" bestFit="1" customWidth="1"/>
    <col min="6146" max="6147" width="19.25" style="2" customWidth="1"/>
    <col min="6148" max="6148" width="17.375" style="2" customWidth="1"/>
    <col min="6149" max="6150" width="12.125" style="2" customWidth="1"/>
    <col min="6151" max="6151" width="17.75" style="2" customWidth="1"/>
    <col min="6152" max="6152" width="29.875" style="2" bestFit="1" customWidth="1"/>
    <col min="6153" max="6153" width="13" style="2" bestFit="1" customWidth="1"/>
    <col min="6154" max="6399" width="9" style="2"/>
    <col min="6400" max="6400" width="8.875" style="2" customWidth="1"/>
    <col min="6401" max="6401" width="42.375" style="2" bestFit="1" customWidth="1"/>
    <col min="6402" max="6403" width="19.25" style="2" customWidth="1"/>
    <col min="6404" max="6404" width="17.375" style="2" customWidth="1"/>
    <col min="6405" max="6406" width="12.125" style="2" customWidth="1"/>
    <col min="6407" max="6407" width="17.75" style="2" customWidth="1"/>
    <col min="6408" max="6408" width="29.875" style="2" bestFit="1" customWidth="1"/>
    <col min="6409" max="6409" width="13" style="2" bestFit="1" customWidth="1"/>
    <col min="6410" max="6655" width="9" style="2"/>
    <col min="6656" max="6656" width="8.875" style="2" customWidth="1"/>
    <col min="6657" max="6657" width="42.375" style="2" bestFit="1" customWidth="1"/>
    <col min="6658" max="6659" width="19.25" style="2" customWidth="1"/>
    <col min="6660" max="6660" width="17.375" style="2" customWidth="1"/>
    <col min="6661" max="6662" width="12.125" style="2" customWidth="1"/>
    <col min="6663" max="6663" width="17.75" style="2" customWidth="1"/>
    <col min="6664" max="6664" width="29.875" style="2" bestFit="1" customWidth="1"/>
    <col min="6665" max="6665" width="13" style="2" bestFit="1" customWidth="1"/>
    <col min="6666" max="6911" width="9" style="2"/>
    <col min="6912" max="6912" width="8.875" style="2" customWidth="1"/>
    <col min="6913" max="6913" width="42.375" style="2" bestFit="1" customWidth="1"/>
    <col min="6914" max="6915" width="19.25" style="2" customWidth="1"/>
    <col min="6916" max="6916" width="17.375" style="2" customWidth="1"/>
    <col min="6917" max="6918" width="12.125" style="2" customWidth="1"/>
    <col min="6919" max="6919" width="17.75" style="2" customWidth="1"/>
    <col min="6920" max="6920" width="29.875" style="2" bestFit="1" customWidth="1"/>
    <col min="6921" max="6921" width="13" style="2" bestFit="1" customWidth="1"/>
    <col min="6922" max="7167" width="9" style="2"/>
    <col min="7168" max="7168" width="8.875" style="2" customWidth="1"/>
    <col min="7169" max="7169" width="42.375" style="2" bestFit="1" customWidth="1"/>
    <col min="7170" max="7171" width="19.25" style="2" customWidth="1"/>
    <col min="7172" max="7172" width="17.375" style="2" customWidth="1"/>
    <col min="7173" max="7174" width="12.125" style="2" customWidth="1"/>
    <col min="7175" max="7175" width="17.75" style="2" customWidth="1"/>
    <col min="7176" max="7176" width="29.875" style="2" bestFit="1" customWidth="1"/>
    <col min="7177" max="7177" width="13" style="2" bestFit="1" customWidth="1"/>
    <col min="7178" max="7423" width="9" style="2"/>
    <col min="7424" max="7424" width="8.875" style="2" customWidth="1"/>
    <col min="7425" max="7425" width="42.375" style="2" bestFit="1" customWidth="1"/>
    <col min="7426" max="7427" width="19.25" style="2" customWidth="1"/>
    <col min="7428" max="7428" width="17.375" style="2" customWidth="1"/>
    <col min="7429" max="7430" width="12.125" style="2" customWidth="1"/>
    <col min="7431" max="7431" width="17.75" style="2" customWidth="1"/>
    <col min="7432" max="7432" width="29.875" style="2" bestFit="1" customWidth="1"/>
    <col min="7433" max="7433" width="13" style="2" bestFit="1" customWidth="1"/>
    <col min="7434" max="7679" width="9" style="2"/>
    <col min="7680" max="7680" width="8.875" style="2" customWidth="1"/>
    <col min="7681" max="7681" width="42.375" style="2" bestFit="1" customWidth="1"/>
    <col min="7682" max="7683" width="19.25" style="2" customWidth="1"/>
    <col min="7684" max="7684" width="17.375" style="2" customWidth="1"/>
    <col min="7685" max="7686" width="12.125" style="2" customWidth="1"/>
    <col min="7687" max="7687" width="17.75" style="2" customWidth="1"/>
    <col min="7688" max="7688" width="29.875" style="2" bestFit="1" customWidth="1"/>
    <col min="7689" max="7689" width="13" style="2" bestFit="1" customWidth="1"/>
    <col min="7690" max="7935" width="9" style="2"/>
    <col min="7936" max="7936" width="8.875" style="2" customWidth="1"/>
    <col min="7937" max="7937" width="42.375" style="2" bestFit="1" customWidth="1"/>
    <col min="7938" max="7939" width="19.25" style="2" customWidth="1"/>
    <col min="7940" max="7940" width="17.375" style="2" customWidth="1"/>
    <col min="7941" max="7942" width="12.125" style="2" customWidth="1"/>
    <col min="7943" max="7943" width="17.75" style="2" customWidth="1"/>
    <col min="7944" max="7944" width="29.875" style="2" bestFit="1" customWidth="1"/>
    <col min="7945" max="7945" width="13" style="2" bestFit="1" customWidth="1"/>
    <col min="7946" max="8191" width="9" style="2"/>
    <col min="8192" max="8192" width="8.875" style="2" customWidth="1"/>
    <col min="8193" max="8193" width="42.375" style="2" bestFit="1" customWidth="1"/>
    <col min="8194" max="8195" width="19.25" style="2" customWidth="1"/>
    <col min="8196" max="8196" width="17.375" style="2" customWidth="1"/>
    <col min="8197" max="8198" width="12.125" style="2" customWidth="1"/>
    <col min="8199" max="8199" width="17.75" style="2" customWidth="1"/>
    <col min="8200" max="8200" width="29.875" style="2" bestFit="1" customWidth="1"/>
    <col min="8201" max="8201" width="13" style="2" bestFit="1" customWidth="1"/>
    <col min="8202" max="8447" width="9" style="2"/>
    <col min="8448" max="8448" width="8.875" style="2" customWidth="1"/>
    <col min="8449" max="8449" width="42.375" style="2" bestFit="1" customWidth="1"/>
    <col min="8450" max="8451" width="19.25" style="2" customWidth="1"/>
    <col min="8452" max="8452" width="17.375" style="2" customWidth="1"/>
    <col min="8453" max="8454" width="12.125" style="2" customWidth="1"/>
    <col min="8455" max="8455" width="17.75" style="2" customWidth="1"/>
    <col min="8456" max="8456" width="29.875" style="2" bestFit="1" customWidth="1"/>
    <col min="8457" max="8457" width="13" style="2" bestFit="1" customWidth="1"/>
    <col min="8458" max="8703" width="9" style="2"/>
    <col min="8704" max="8704" width="8.875" style="2" customWidth="1"/>
    <col min="8705" max="8705" width="42.375" style="2" bestFit="1" customWidth="1"/>
    <col min="8706" max="8707" width="19.25" style="2" customWidth="1"/>
    <col min="8708" max="8708" width="17.375" style="2" customWidth="1"/>
    <col min="8709" max="8710" width="12.125" style="2" customWidth="1"/>
    <col min="8711" max="8711" width="17.75" style="2" customWidth="1"/>
    <col min="8712" max="8712" width="29.875" style="2" bestFit="1" customWidth="1"/>
    <col min="8713" max="8713" width="13" style="2" bestFit="1" customWidth="1"/>
    <col min="8714" max="8959" width="9" style="2"/>
    <col min="8960" max="8960" width="8.875" style="2" customWidth="1"/>
    <col min="8961" max="8961" width="42.375" style="2" bestFit="1" customWidth="1"/>
    <col min="8962" max="8963" width="19.25" style="2" customWidth="1"/>
    <col min="8964" max="8964" width="17.375" style="2" customWidth="1"/>
    <col min="8965" max="8966" width="12.125" style="2" customWidth="1"/>
    <col min="8967" max="8967" width="17.75" style="2" customWidth="1"/>
    <col min="8968" max="8968" width="29.875" style="2" bestFit="1" customWidth="1"/>
    <col min="8969" max="8969" width="13" style="2" bestFit="1" customWidth="1"/>
    <col min="8970" max="9215" width="9" style="2"/>
    <col min="9216" max="9216" width="8.875" style="2" customWidth="1"/>
    <col min="9217" max="9217" width="42.375" style="2" bestFit="1" customWidth="1"/>
    <col min="9218" max="9219" width="19.25" style="2" customWidth="1"/>
    <col min="9220" max="9220" width="17.375" style="2" customWidth="1"/>
    <col min="9221" max="9222" width="12.125" style="2" customWidth="1"/>
    <col min="9223" max="9223" width="17.75" style="2" customWidth="1"/>
    <col min="9224" max="9224" width="29.875" style="2" bestFit="1" customWidth="1"/>
    <col min="9225" max="9225" width="13" style="2" bestFit="1" customWidth="1"/>
    <col min="9226" max="9471" width="9" style="2"/>
    <col min="9472" max="9472" width="8.875" style="2" customWidth="1"/>
    <col min="9473" max="9473" width="42.375" style="2" bestFit="1" customWidth="1"/>
    <col min="9474" max="9475" width="19.25" style="2" customWidth="1"/>
    <col min="9476" max="9476" width="17.375" style="2" customWidth="1"/>
    <col min="9477" max="9478" width="12.125" style="2" customWidth="1"/>
    <col min="9479" max="9479" width="17.75" style="2" customWidth="1"/>
    <col min="9480" max="9480" width="29.875" style="2" bestFit="1" customWidth="1"/>
    <col min="9481" max="9481" width="13" style="2" bestFit="1" customWidth="1"/>
    <col min="9482" max="9727" width="9" style="2"/>
    <col min="9728" max="9728" width="8.875" style="2" customWidth="1"/>
    <col min="9729" max="9729" width="42.375" style="2" bestFit="1" customWidth="1"/>
    <col min="9730" max="9731" width="19.25" style="2" customWidth="1"/>
    <col min="9732" max="9732" width="17.375" style="2" customWidth="1"/>
    <col min="9733" max="9734" width="12.125" style="2" customWidth="1"/>
    <col min="9735" max="9735" width="17.75" style="2" customWidth="1"/>
    <col min="9736" max="9736" width="29.875" style="2" bestFit="1" customWidth="1"/>
    <col min="9737" max="9737" width="13" style="2" bestFit="1" customWidth="1"/>
    <col min="9738" max="9983" width="9" style="2"/>
    <col min="9984" max="9984" width="8.875" style="2" customWidth="1"/>
    <col min="9985" max="9985" width="42.375" style="2" bestFit="1" customWidth="1"/>
    <col min="9986" max="9987" width="19.25" style="2" customWidth="1"/>
    <col min="9988" max="9988" width="17.375" style="2" customWidth="1"/>
    <col min="9989" max="9990" width="12.125" style="2" customWidth="1"/>
    <col min="9991" max="9991" width="17.75" style="2" customWidth="1"/>
    <col min="9992" max="9992" width="29.875" style="2" bestFit="1" customWidth="1"/>
    <col min="9993" max="9993" width="13" style="2" bestFit="1" customWidth="1"/>
    <col min="9994" max="10239" width="9" style="2"/>
    <col min="10240" max="10240" width="8.875" style="2" customWidth="1"/>
    <col min="10241" max="10241" width="42.375" style="2" bestFit="1" customWidth="1"/>
    <col min="10242" max="10243" width="19.25" style="2" customWidth="1"/>
    <col min="10244" max="10244" width="17.375" style="2" customWidth="1"/>
    <col min="10245" max="10246" width="12.125" style="2" customWidth="1"/>
    <col min="10247" max="10247" width="17.75" style="2" customWidth="1"/>
    <col min="10248" max="10248" width="29.875" style="2" bestFit="1" customWidth="1"/>
    <col min="10249" max="10249" width="13" style="2" bestFit="1" customWidth="1"/>
    <col min="10250" max="10495" width="9" style="2"/>
    <col min="10496" max="10496" width="8.875" style="2" customWidth="1"/>
    <col min="10497" max="10497" width="42.375" style="2" bestFit="1" customWidth="1"/>
    <col min="10498" max="10499" width="19.25" style="2" customWidth="1"/>
    <col min="10500" max="10500" width="17.375" style="2" customWidth="1"/>
    <col min="10501" max="10502" width="12.125" style="2" customWidth="1"/>
    <col min="10503" max="10503" width="17.75" style="2" customWidth="1"/>
    <col min="10504" max="10504" width="29.875" style="2" bestFit="1" customWidth="1"/>
    <col min="10505" max="10505" width="13" style="2" bestFit="1" customWidth="1"/>
    <col min="10506" max="10751" width="9" style="2"/>
    <col min="10752" max="10752" width="8.875" style="2" customWidth="1"/>
    <col min="10753" max="10753" width="42.375" style="2" bestFit="1" customWidth="1"/>
    <col min="10754" max="10755" width="19.25" style="2" customWidth="1"/>
    <col min="10756" max="10756" width="17.375" style="2" customWidth="1"/>
    <col min="10757" max="10758" width="12.125" style="2" customWidth="1"/>
    <col min="10759" max="10759" width="17.75" style="2" customWidth="1"/>
    <col min="10760" max="10760" width="29.875" style="2" bestFit="1" customWidth="1"/>
    <col min="10761" max="10761" width="13" style="2" bestFit="1" customWidth="1"/>
    <col min="10762" max="11007" width="9" style="2"/>
    <col min="11008" max="11008" width="8.875" style="2" customWidth="1"/>
    <col min="11009" max="11009" width="42.375" style="2" bestFit="1" customWidth="1"/>
    <col min="11010" max="11011" width="19.25" style="2" customWidth="1"/>
    <col min="11012" max="11012" width="17.375" style="2" customWidth="1"/>
    <col min="11013" max="11014" width="12.125" style="2" customWidth="1"/>
    <col min="11015" max="11015" width="17.75" style="2" customWidth="1"/>
    <col min="11016" max="11016" width="29.875" style="2" bestFit="1" customWidth="1"/>
    <col min="11017" max="11017" width="13" style="2" bestFit="1" customWidth="1"/>
    <col min="11018" max="11263" width="9" style="2"/>
    <col min="11264" max="11264" width="8.875" style="2" customWidth="1"/>
    <col min="11265" max="11265" width="42.375" style="2" bestFit="1" customWidth="1"/>
    <col min="11266" max="11267" width="19.25" style="2" customWidth="1"/>
    <col min="11268" max="11268" width="17.375" style="2" customWidth="1"/>
    <col min="11269" max="11270" width="12.125" style="2" customWidth="1"/>
    <col min="11271" max="11271" width="17.75" style="2" customWidth="1"/>
    <col min="11272" max="11272" width="29.875" style="2" bestFit="1" customWidth="1"/>
    <col min="11273" max="11273" width="13" style="2" bestFit="1" customWidth="1"/>
    <col min="11274" max="11519" width="9" style="2"/>
    <col min="11520" max="11520" width="8.875" style="2" customWidth="1"/>
    <col min="11521" max="11521" width="42.375" style="2" bestFit="1" customWidth="1"/>
    <col min="11522" max="11523" width="19.25" style="2" customWidth="1"/>
    <col min="11524" max="11524" width="17.375" style="2" customWidth="1"/>
    <col min="11525" max="11526" width="12.125" style="2" customWidth="1"/>
    <col min="11527" max="11527" width="17.75" style="2" customWidth="1"/>
    <col min="11528" max="11528" width="29.875" style="2" bestFit="1" customWidth="1"/>
    <col min="11529" max="11529" width="13" style="2" bestFit="1" customWidth="1"/>
    <col min="11530" max="11775" width="9" style="2"/>
    <col min="11776" max="11776" width="8.875" style="2" customWidth="1"/>
    <col min="11777" max="11777" width="42.375" style="2" bestFit="1" customWidth="1"/>
    <col min="11778" max="11779" width="19.25" style="2" customWidth="1"/>
    <col min="11780" max="11780" width="17.375" style="2" customWidth="1"/>
    <col min="11781" max="11782" width="12.125" style="2" customWidth="1"/>
    <col min="11783" max="11783" width="17.75" style="2" customWidth="1"/>
    <col min="11784" max="11784" width="29.875" style="2" bestFit="1" customWidth="1"/>
    <col min="11785" max="11785" width="13" style="2" bestFit="1" customWidth="1"/>
    <col min="11786" max="12031" width="9" style="2"/>
    <col min="12032" max="12032" width="8.875" style="2" customWidth="1"/>
    <col min="12033" max="12033" width="42.375" style="2" bestFit="1" customWidth="1"/>
    <col min="12034" max="12035" width="19.25" style="2" customWidth="1"/>
    <col min="12036" max="12036" width="17.375" style="2" customWidth="1"/>
    <col min="12037" max="12038" width="12.125" style="2" customWidth="1"/>
    <col min="12039" max="12039" width="17.75" style="2" customWidth="1"/>
    <col min="12040" max="12040" width="29.875" style="2" bestFit="1" customWidth="1"/>
    <col min="12041" max="12041" width="13" style="2" bestFit="1" customWidth="1"/>
    <col min="12042" max="12287" width="9" style="2"/>
    <col min="12288" max="12288" width="8.875" style="2" customWidth="1"/>
    <col min="12289" max="12289" width="42.375" style="2" bestFit="1" customWidth="1"/>
    <col min="12290" max="12291" width="19.25" style="2" customWidth="1"/>
    <col min="12292" max="12292" width="17.375" style="2" customWidth="1"/>
    <col min="12293" max="12294" width="12.125" style="2" customWidth="1"/>
    <col min="12295" max="12295" width="17.75" style="2" customWidth="1"/>
    <col min="12296" max="12296" width="29.875" style="2" bestFit="1" customWidth="1"/>
    <col min="12297" max="12297" width="13" style="2" bestFit="1" customWidth="1"/>
    <col min="12298" max="12543" width="9" style="2"/>
    <col min="12544" max="12544" width="8.875" style="2" customWidth="1"/>
    <col min="12545" max="12545" width="42.375" style="2" bestFit="1" customWidth="1"/>
    <col min="12546" max="12547" width="19.25" style="2" customWidth="1"/>
    <col min="12548" max="12548" width="17.375" style="2" customWidth="1"/>
    <col min="12549" max="12550" width="12.125" style="2" customWidth="1"/>
    <col min="12551" max="12551" width="17.75" style="2" customWidth="1"/>
    <col min="12552" max="12552" width="29.875" style="2" bestFit="1" customWidth="1"/>
    <col min="12553" max="12553" width="13" style="2" bestFit="1" customWidth="1"/>
    <col min="12554" max="12799" width="9" style="2"/>
    <col min="12800" max="12800" width="8.875" style="2" customWidth="1"/>
    <col min="12801" max="12801" width="42.375" style="2" bestFit="1" customWidth="1"/>
    <col min="12802" max="12803" width="19.25" style="2" customWidth="1"/>
    <col min="12804" max="12804" width="17.375" style="2" customWidth="1"/>
    <col min="12805" max="12806" width="12.125" style="2" customWidth="1"/>
    <col min="12807" max="12807" width="17.75" style="2" customWidth="1"/>
    <col min="12808" max="12808" width="29.875" style="2" bestFit="1" customWidth="1"/>
    <col min="12809" max="12809" width="13" style="2" bestFit="1" customWidth="1"/>
    <col min="12810" max="13055" width="9" style="2"/>
    <col min="13056" max="13056" width="8.875" style="2" customWidth="1"/>
    <col min="13057" max="13057" width="42.375" style="2" bestFit="1" customWidth="1"/>
    <col min="13058" max="13059" width="19.25" style="2" customWidth="1"/>
    <col min="13060" max="13060" width="17.375" style="2" customWidth="1"/>
    <col min="13061" max="13062" width="12.125" style="2" customWidth="1"/>
    <col min="13063" max="13063" width="17.75" style="2" customWidth="1"/>
    <col min="13064" max="13064" width="29.875" style="2" bestFit="1" customWidth="1"/>
    <col min="13065" max="13065" width="13" style="2" bestFit="1" customWidth="1"/>
    <col min="13066" max="13311" width="9" style="2"/>
    <col min="13312" max="13312" width="8.875" style="2" customWidth="1"/>
    <col min="13313" max="13313" width="42.375" style="2" bestFit="1" customWidth="1"/>
    <col min="13314" max="13315" width="19.25" style="2" customWidth="1"/>
    <col min="13316" max="13316" width="17.375" style="2" customWidth="1"/>
    <col min="13317" max="13318" width="12.125" style="2" customWidth="1"/>
    <col min="13319" max="13319" width="17.75" style="2" customWidth="1"/>
    <col min="13320" max="13320" width="29.875" style="2" bestFit="1" customWidth="1"/>
    <col min="13321" max="13321" width="13" style="2" bestFit="1" customWidth="1"/>
    <col min="13322" max="13567" width="9" style="2"/>
    <col min="13568" max="13568" width="8.875" style="2" customWidth="1"/>
    <col min="13569" max="13569" width="42.375" style="2" bestFit="1" customWidth="1"/>
    <col min="13570" max="13571" width="19.25" style="2" customWidth="1"/>
    <col min="13572" max="13572" width="17.375" style="2" customWidth="1"/>
    <col min="13573" max="13574" width="12.125" style="2" customWidth="1"/>
    <col min="13575" max="13575" width="17.75" style="2" customWidth="1"/>
    <col min="13576" max="13576" width="29.875" style="2" bestFit="1" customWidth="1"/>
    <col min="13577" max="13577" width="13" style="2" bestFit="1" customWidth="1"/>
    <col min="13578" max="13823" width="9" style="2"/>
    <col min="13824" max="13824" width="8.875" style="2" customWidth="1"/>
    <col min="13825" max="13825" width="42.375" style="2" bestFit="1" customWidth="1"/>
    <col min="13826" max="13827" width="19.25" style="2" customWidth="1"/>
    <col min="13828" max="13828" width="17.375" style="2" customWidth="1"/>
    <col min="13829" max="13830" width="12.125" style="2" customWidth="1"/>
    <col min="13831" max="13831" width="17.75" style="2" customWidth="1"/>
    <col min="13832" max="13832" width="29.875" style="2" bestFit="1" customWidth="1"/>
    <col min="13833" max="13833" width="13" style="2" bestFit="1" customWidth="1"/>
    <col min="13834" max="14079" width="9" style="2"/>
    <col min="14080" max="14080" width="8.875" style="2" customWidth="1"/>
    <col min="14081" max="14081" width="42.375" style="2" bestFit="1" customWidth="1"/>
    <col min="14082" max="14083" width="19.25" style="2" customWidth="1"/>
    <col min="14084" max="14084" width="17.375" style="2" customWidth="1"/>
    <col min="14085" max="14086" width="12.125" style="2" customWidth="1"/>
    <col min="14087" max="14087" width="17.75" style="2" customWidth="1"/>
    <col min="14088" max="14088" width="29.875" style="2" bestFit="1" customWidth="1"/>
    <col min="14089" max="14089" width="13" style="2" bestFit="1" customWidth="1"/>
    <col min="14090" max="14335" width="9" style="2"/>
    <col min="14336" max="14336" width="8.875" style="2" customWidth="1"/>
    <col min="14337" max="14337" width="42.375" style="2" bestFit="1" customWidth="1"/>
    <col min="14338" max="14339" width="19.25" style="2" customWidth="1"/>
    <col min="14340" max="14340" width="17.375" style="2" customWidth="1"/>
    <col min="14341" max="14342" width="12.125" style="2" customWidth="1"/>
    <col min="14343" max="14343" width="17.75" style="2" customWidth="1"/>
    <col min="14344" max="14344" width="29.875" style="2" bestFit="1" customWidth="1"/>
    <col min="14345" max="14345" width="13" style="2" bestFit="1" customWidth="1"/>
    <col min="14346" max="14591" width="9" style="2"/>
    <col min="14592" max="14592" width="8.875" style="2" customWidth="1"/>
    <col min="14593" max="14593" width="42.375" style="2" bestFit="1" customWidth="1"/>
    <col min="14594" max="14595" width="19.25" style="2" customWidth="1"/>
    <col min="14596" max="14596" width="17.375" style="2" customWidth="1"/>
    <col min="14597" max="14598" width="12.125" style="2" customWidth="1"/>
    <col min="14599" max="14599" width="17.75" style="2" customWidth="1"/>
    <col min="14600" max="14600" width="29.875" style="2" bestFit="1" customWidth="1"/>
    <col min="14601" max="14601" width="13" style="2" bestFit="1" customWidth="1"/>
    <col min="14602" max="14847" width="9" style="2"/>
    <col min="14848" max="14848" width="8.875" style="2" customWidth="1"/>
    <col min="14849" max="14849" width="42.375" style="2" bestFit="1" customWidth="1"/>
    <col min="14850" max="14851" width="19.25" style="2" customWidth="1"/>
    <col min="14852" max="14852" width="17.375" style="2" customWidth="1"/>
    <col min="14853" max="14854" width="12.125" style="2" customWidth="1"/>
    <col min="14855" max="14855" width="17.75" style="2" customWidth="1"/>
    <col min="14856" max="14856" width="29.875" style="2" bestFit="1" customWidth="1"/>
    <col min="14857" max="14857" width="13" style="2" bestFit="1" customWidth="1"/>
    <col min="14858" max="15103" width="9" style="2"/>
    <col min="15104" max="15104" width="8.875" style="2" customWidth="1"/>
    <col min="15105" max="15105" width="42.375" style="2" bestFit="1" customWidth="1"/>
    <col min="15106" max="15107" width="19.25" style="2" customWidth="1"/>
    <col min="15108" max="15108" width="17.375" style="2" customWidth="1"/>
    <col min="15109" max="15110" width="12.125" style="2" customWidth="1"/>
    <col min="15111" max="15111" width="17.75" style="2" customWidth="1"/>
    <col min="15112" max="15112" width="29.875" style="2" bestFit="1" customWidth="1"/>
    <col min="15113" max="15113" width="13" style="2" bestFit="1" customWidth="1"/>
    <col min="15114" max="15359" width="9" style="2"/>
    <col min="15360" max="15360" width="8.875" style="2" customWidth="1"/>
    <col min="15361" max="15361" width="42.375" style="2" bestFit="1" customWidth="1"/>
    <col min="15362" max="15363" width="19.25" style="2" customWidth="1"/>
    <col min="15364" max="15364" width="17.375" style="2" customWidth="1"/>
    <col min="15365" max="15366" width="12.125" style="2" customWidth="1"/>
    <col min="15367" max="15367" width="17.75" style="2" customWidth="1"/>
    <col min="15368" max="15368" width="29.875" style="2" bestFit="1" customWidth="1"/>
    <col min="15369" max="15369" width="13" style="2" bestFit="1" customWidth="1"/>
    <col min="15370" max="15615" width="9" style="2"/>
    <col min="15616" max="15616" width="8.875" style="2" customWidth="1"/>
    <col min="15617" max="15617" width="42.375" style="2" bestFit="1" customWidth="1"/>
    <col min="15618" max="15619" width="19.25" style="2" customWidth="1"/>
    <col min="15620" max="15620" width="17.375" style="2" customWidth="1"/>
    <col min="15621" max="15622" width="12.125" style="2" customWidth="1"/>
    <col min="15623" max="15623" width="17.75" style="2" customWidth="1"/>
    <col min="15624" max="15624" width="29.875" style="2" bestFit="1" customWidth="1"/>
    <col min="15625" max="15625" width="13" style="2" bestFit="1" customWidth="1"/>
    <col min="15626" max="15871" width="9" style="2"/>
    <col min="15872" max="15872" width="8.875" style="2" customWidth="1"/>
    <col min="15873" max="15873" width="42.375" style="2" bestFit="1" customWidth="1"/>
    <col min="15874" max="15875" width="19.25" style="2" customWidth="1"/>
    <col min="15876" max="15876" width="17.375" style="2" customWidth="1"/>
    <col min="15877" max="15878" width="12.125" style="2" customWidth="1"/>
    <col min="15879" max="15879" width="17.75" style="2" customWidth="1"/>
    <col min="15880" max="15880" width="29.875" style="2" bestFit="1" customWidth="1"/>
    <col min="15881" max="15881" width="13" style="2" bestFit="1" customWidth="1"/>
    <col min="15882" max="16127" width="9" style="2"/>
    <col min="16128" max="16128" width="8.875" style="2" customWidth="1"/>
    <col min="16129" max="16129" width="42.375" style="2" bestFit="1" customWidth="1"/>
    <col min="16130" max="16131" width="19.25" style="2" customWidth="1"/>
    <col min="16132" max="16132" width="17.375" style="2" customWidth="1"/>
    <col min="16133" max="16134" width="12.125" style="2" customWidth="1"/>
    <col min="16135" max="16135" width="17.75" style="2" customWidth="1"/>
    <col min="16136" max="16136" width="29.875" style="2" bestFit="1" customWidth="1"/>
    <col min="16137" max="16137" width="13" style="2" bestFit="1" customWidth="1"/>
    <col min="16138" max="16384" width="9" style="2"/>
  </cols>
  <sheetData>
    <row r="1" spans="1:9" ht="35.450000000000003" customHeight="1" x14ac:dyDescent="0.15">
      <c r="A1" s="1" t="s">
        <v>47</v>
      </c>
      <c r="B1" s="1"/>
      <c r="C1" s="1"/>
      <c r="D1" s="1"/>
      <c r="E1" s="1"/>
      <c r="F1" s="1"/>
      <c r="G1" s="1"/>
      <c r="H1" s="1"/>
      <c r="I1" s="1"/>
    </row>
    <row r="2" spans="1:9" ht="20.25" customHeight="1" x14ac:dyDescent="0.15">
      <c r="A2" s="50" t="s">
        <v>0</v>
      </c>
      <c r="B2" s="50" t="s">
        <v>1</v>
      </c>
      <c r="C2" s="50" t="s">
        <v>2</v>
      </c>
      <c r="D2" s="50"/>
      <c r="E2" s="48" t="s">
        <v>3</v>
      </c>
      <c r="F2" s="48" t="s">
        <v>4</v>
      </c>
      <c r="G2" s="48" t="s">
        <v>5</v>
      </c>
      <c r="H2" s="48" t="s">
        <v>6</v>
      </c>
      <c r="I2" s="48" t="s">
        <v>7</v>
      </c>
    </row>
    <row r="3" spans="1:9" ht="20.25" customHeight="1" x14ac:dyDescent="0.15">
      <c r="A3" s="49"/>
      <c r="B3" s="49"/>
      <c r="C3" s="3" t="s">
        <v>8</v>
      </c>
      <c r="D3" s="3" t="s">
        <v>9</v>
      </c>
      <c r="E3" s="51"/>
      <c r="F3" s="49"/>
      <c r="G3" s="49"/>
      <c r="H3" s="49"/>
      <c r="I3" s="49"/>
    </row>
    <row r="4" spans="1:9" ht="20.25" customHeight="1" x14ac:dyDescent="0.15">
      <c r="A4" s="4" t="s">
        <v>10</v>
      </c>
      <c r="B4" s="4"/>
      <c r="C4" s="5"/>
      <c r="D4" s="5"/>
      <c r="E4" s="47">
        <f>SUM(E5,E162,E186,E195,E210,E248)</f>
        <v>126438</v>
      </c>
      <c r="F4" s="46">
        <f>SUM(F5,F162,F186,F195,F210,F248)</f>
        <v>10</v>
      </c>
      <c r="G4" s="46">
        <f>SUM(G5,G162,G186,G195,G210,G248)</f>
        <v>202201</v>
      </c>
      <c r="H4" s="46">
        <f>SUM(H5,H162,H186,H195,H210,H248)</f>
        <v>77440752.151800007</v>
      </c>
      <c r="I4" s="6"/>
    </row>
    <row r="5" spans="1:9" ht="20.25" customHeight="1" x14ac:dyDescent="0.15">
      <c r="A5" s="7" t="s">
        <v>11</v>
      </c>
      <c r="B5" s="7" t="s">
        <v>12</v>
      </c>
      <c r="C5" s="8"/>
      <c r="D5" s="8"/>
      <c r="E5" s="9">
        <f>SUM(E6,E25,E61,E40,E68,E95,E79,E105,E116,E128,E133,E143,E154)</f>
        <v>62453</v>
      </c>
      <c r="F5" s="10">
        <f>SUM(F6,F25,F61,F40,F68,F95,F79,F105,F116,F128,F133,F143,F154)</f>
        <v>5</v>
      </c>
      <c r="G5" s="10">
        <f>SUM(G6,G25,G61,G40,G68,G95,G79,G105,G116,G128,G133,G143,G154)</f>
        <v>185610</v>
      </c>
      <c r="H5" s="10">
        <f>SUM(H6,H25,H61,H40,H68,H95,H79,H105,H116,H128,H133,H143,H154)</f>
        <v>48164215.25</v>
      </c>
      <c r="I5" s="10"/>
    </row>
    <row r="6" spans="1:9" s="20" customFormat="1" ht="20.25" customHeight="1" outlineLevel="1" x14ac:dyDescent="0.2">
      <c r="A6" s="29" t="s">
        <v>13</v>
      </c>
      <c r="B6" s="29" t="s">
        <v>14</v>
      </c>
      <c r="C6" s="29"/>
      <c r="D6" s="29"/>
      <c r="E6" s="11">
        <f>SUM(E7:E24)</f>
        <v>3070</v>
      </c>
      <c r="F6" s="12">
        <f>SUM(F7:F24)</f>
        <v>0</v>
      </c>
      <c r="G6" s="12">
        <f>SUM(G7:G24)</f>
        <v>16708</v>
      </c>
      <c r="H6" s="12">
        <f>SUM(H7:H24)</f>
        <v>3468046</v>
      </c>
      <c r="I6" s="29"/>
    </row>
    <row r="7" spans="1:9" s="20" customFormat="1" ht="20.25" customHeight="1" outlineLevel="2" x14ac:dyDescent="0.2">
      <c r="A7" s="21" t="str">
        <f>B6</f>
        <v>수원시</v>
      </c>
      <c r="B7" s="22" t="s">
        <v>48</v>
      </c>
      <c r="C7" s="21" t="s">
        <v>49</v>
      </c>
      <c r="D7" s="21" t="s">
        <v>50</v>
      </c>
      <c r="E7" s="23">
        <v>100</v>
      </c>
      <c r="F7" s="23"/>
      <c r="G7" s="24">
        <v>2178</v>
      </c>
      <c r="H7" s="24">
        <v>50000</v>
      </c>
      <c r="I7" s="21"/>
    </row>
    <row r="8" spans="1:9" s="20" customFormat="1" ht="20.25" customHeight="1" outlineLevel="2" x14ac:dyDescent="0.2">
      <c r="A8" s="18" t="str">
        <f>A7</f>
        <v>수원시</v>
      </c>
      <c r="B8" s="13" t="s">
        <v>51</v>
      </c>
      <c r="C8" s="18" t="s">
        <v>52</v>
      </c>
      <c r="D8" s="18" t="s">
        <v>53</v>
      </c>
      <c r="E8" s="14">
        <v>30</v>
      </c>
      <c r="F8" s="14"/>
      <c r="G8" s="15">
        <v>201</v>
      </c>
      <c r="H8" s="15">
        <v>30000</v>
      </c>
      <c r="I8" s="18"/>
    </row>
    <row r="9" spans="1:9" s="20" customFormat="1" ht="20.25" customHeight="1" outlineLevel="2" x14ac:dyDescent="0.2">
      <c r="A9" s="18" t="str">
        <f t="shared" ref="A9:A22" si="0">A8</f>
        <v>수원시</v>
      </c>
      <c r="B9" s="13" t="s">
        <v>54</v>
      </c>
      <c r="C9" s="18" t="s">
        <v>55</v>
      </c>
      <c r="D9" s="18" t="s">
        <v>56</v>
      </c>
      <c r="E9" s="14">
        <v>30</v>
      </c>
      <c r="F9" s="14"/>
      <c r="G9" s="15">
        <v>1154</v>
      </c>
      <c r="H9" s="15">
        <v>30000</v>
      </c>
      <c r="I9" s="18"/>
    </row>
    <row r="10" spans="1:9" s="20" customFormat="1" ht="20.25" customHeight="1" outlineLevel="2" x14ac:dyDescent="0.2">
      <c r="A10" s="18" t="str">
        <f t="shared" si="0"/>
        <v>수원시</v>
      </c>
      <c r="B10" s="13" t="s">
        <v>57</v>
      </c>
      <c r="C10" s="18" t="s">
        <v>58</v>
      </c>
      <c r="D10" s="18" t="s">
        <v>59</v>
      </c>
      <c r="E10" s="14">
        <v>350</v>
      </c>
      <c r="F10" s="14"/>
      <c r="G10" s="15">
        <v>480</v>
      </c>
      <c r="H10" s="15">
        <v>140000</v>
      </c>
      <c r="I10" s="18"/>
    </row>
    <row r="11" spans="1:9" s="20" customFormat="1" ht="20.25" customHeight="1" outlineLevel="2" x14ac:dyDescent="0.2">
      <c r="A11" s="18" t="str">
        <f t="shared" si="0"/>
        <v>수원시</v>
      </c>
      <c r="B11" s="13" t="s">
        <v>297</v>
      </c>
      <c r="C11" s="18" t="s">
        <v>60</v>
      </c>
      <c r="D11" s="18" t="s">
        <v>60</v>
      </c>
      <c r="E11" s="14">
        <v>500</v>
      </c>
      <c r="F11" s="14"/>
      <c r="G11" s="15">
        <v>7927</v>
      </c>
      <c r="H11" s="15">
        <v>150000</v>
      </c>
      <c r="I11" s="18"/>
    </row>
    <row r="12" spans="1:9" s="20" customFormat="1" ht="20.25" customHeight="1" outlineLevel="2" x14ac:dyDescent="0.2">
      <c r="A12" s="18" t="str">
        <f t="shared" si="0"/>
        <v>수원시</v>
      </c>
      <c r="B12" s="13" t="s">
        <v>298</v>
      </c>
      <c r="C12" s="18" t="s">
        <v>61</v>
      </c>
      <c r="D12" s="18" t="s">
        <v>61</v>
      </c>
      <c r="E12" s="14">
        <v>1000</v>
      </c>
      <c r="F12" s="14"/>
      <c r="G12" s="15">
        <v>4750</v>
      </c>
      <c r="H12" s="15">
        <v>500000</v>
      </c>
      <c r="I12" s="18"/>
    </row>
    <row r="13" spans="1:9" s="20" customFormat="1" ht="20.25" customHeight="1" outlineLevel="2" x14ac:dyDescent="0.2">
      <c r="A13" s="21" t="str">
        <f t="shared" si="0"/>
        <v>수원시</v>
      </c>
      <c r="B13" s="22" t="s">
        <v>62</v>
      </c>
      <c r="C13" s="21" t="s">
        <v>63</v>
      </c>
      <c r="D13" s="21" t="s">
        <v>64</v>
      </c>
      <c r="E13" s="24">
        <v>30</v>
      </c>
      <c r="F13" s="24"/>
      <c r="G13" s="24">
        <v>1</v>
      </c>
      <c r="H13" s="24">
        <v>20000</v>
      </c>
      <c r="I13" s="18"/>
    </row>
    <row r="14" spans="1:9" s="20" customFormat="1" ht="20.25" customHeight="1" outlineLevel="2" x14ac:dyDescent="0.2">
      <c r="A14" s="18" t="str">
        <f t="shared" si="0"/>
        <v>수원시</v>
      </c>
      <c r="B14" s="13" t="s">
        <v>65</v>
      </c>
      <c r="C14" s="18" t="s">
        <v>66</v>
      </c>
      <c r="D14" s="18" t="s">
        <v>67</v>
      </c>
      <c r="E14" s="15">
        <v>120</v>
      </c>
      <c r="F14" s="15"/>
      <c r="G14" s="15">
        <v>1</v>
      </c>
      <c r="H14" s="15">
        <v>70000</v>
      </c>
      <c r="I14" s="18"/>
    </row>
    <row r="15" spans="1:9" s="20" customFormat="1" ht="20.25" customHeight="1" outlineLevel="2" x14ac:dyDescent="0.2">
      <c r="A15" s="18" t="str">
        <f t="shared" si="0"/>
        <v>수원시</v>
      </c>
      <c r="B15" s="13" t="s">
        <v>68</v>
      </c>
      <c r="C15" s="18" t="s">
        <v>69</v>
      </c>
      <c r="D15" s="18" t="s">
        <v>70</v>
      </c>
      <c r="E15" s="15">
        <v>150</v>
      </c>
      <c r="F15" s="15"/>
      <c r="G15" s="15">
        <v>1</v>
      </c>
      <c r="H15" s="15">
        <v>150000</v>
      </c>
      <c r="I15" s="18"/>
    </row>
    <row r="16" spans="1:9" s="20" customFormat="1" ht="20.25" customHeight="1" outlineLevel="2" x14ac:dyDescent="0.2">
      <c r="A16" s="18" t="str">
        <f t="shared" si="0"/>
        <v>수원시</v>
      </c>
      <c r="B16" s="13" t="s">
        <v>71</v>
      </c>
      <c r="C16" s="18" t="s">
        <v>72</v>
      </c>
      <c r="D16" s="18" t="s">
        <v>73</v>
      </c>
      <c r="E16" s="15">
        <v>100</v>
      </c>
      <c r="F16" s="15"/>
      <c r="G16" s="15">
        <v>1</v>
      </c>
      <c r="H16" s="15">
        <v>30000</v>
      </c>
      <c r="I16" s="18"/>
    </row>
    <row r="17" spans="1:9" s="20" customFormat="1" ht="20.25" customHeight="1" outlineLevel="2" x14ac:dyDescent="0.2">
      <c r="A17" s="18" t="str">
        <f t="shared" si="0"/>
        <v>수원시</v>
      </c>
      <c r="B17" s="13" t="s">
        <v>74</v>
      </c>
      <c r="C17" s="18" t="s">
        <v>75</v>
      </c>
      <c r="D17" s="18" t="s">
        <v>76</v>
      </c>
      <c r="E17" s="15">
        <v>200</v>
      </c>
      <c r="F17" s="15"/>
      <c r="G17" s="15">
        <v>1</v>
      </c>
      <c r="H17" s="15">
        <v>90000</v>
      </c>
      <c r="I17" s="18"/>
    </row>
    <row r="18" spans="1:9" s="20" customFormat="1" ht="20.25" customHeight="1" outlineLevel="2" x14ac:dyDescent="0.2">
      <c r="A18" s="18" t="str">
        <f t="shared" si="0"/>
        <v>수원시</v>
      </c>
      <c r="B18" s="13" t="s">
        <v>77</v>
      </c>
      <c r="C18" s="18" t="s">
        <v>78</v>
      </c>
      <c r="D18" s="18" t="s">
        <v>79</v>
      </c>
      <c r="E18" s="15">
        <v>50</v>
      </c>
      <c r="F18" s="15"/>
      <c r="G18" s="15">
        <v>5</v>
      </c>
      <c r="H18" s="15">
        <v>35000</v>
      </c>
      <c r="I18" s="18"/>
    </row>
    <row r="19" spans="1:9" s="20" customFormat="1" ht="20.25" customHeight="1" outlineLevel="2" x14ac:dyDescent="0.2">
      <c r="A19" s="18" t="str">
        <f t="shared" si="0"/>
        <v>수원시</v>
      </c>
      <c r="B19" s="13" t="s">
        <v>80</v>
      </c>
      <c r="C19" s="18" t="s">
        <v>81</v>
      </c>
      <c r="D19" s="18" t="s">
        <v>82</v>
      </c>
      <c r="E19" s="15">
        <v>50</v>
      </c>
      <c r="F19" s="15"/>
      <c r="G19" s="15">
        <v>1</v>
      </c>
      <c r="H19" s="15">
        <v>40000</v>
      </c>
      <c r="I19" s="18"/>
    </row>
    <row r="20" spans="1:9" s="20" customFormat="1" ht="20.25" customHeight="1" outlineLevel="2" x14ac:dyDescent="0.2">
      <c r="A20" s="18" t="str">
        <f t="shared" si="0"/>
        <v>수원시</v>
      </c>
      <c r="B20" s="13" t="s">
        <v>83</v>
      </c>
      <c r="C20" s="18" t="s">
        <v>84</v>
      </c>
      <c r="D20" s="18" t="s">
        <v>85</v>
      </c>
      <c r="E20" s="15">
        <v>30</v>
      </c>
      <c r="F20" s="15"/>
      <c r="G20" s="15">
        <v>5</v>
      </c>
      <c r="H20" s="15">
        <v>20000</v>
      </c>
      <c r="I20" s="18"/>
    </row>
    <row r="21" spans="1:9" s="20" customFormat="1" ht="20.25" customHeight="1" outlineLevel="2" x14ac:dyDescent="0.2">
      <c r="A21" s="18" t="str">
        <f>A23</f>
        <v>수원시</v>
      </c>
      <c r="B21" s="13" t="s">
        <v>88</v>
      </c>
      <c r="C21" s="18" t="s">
        <v>87</v>
      </c>
      <c r="D21" s="18" t="s">
        <v>87</v>
      </c>
      <c r="E21" s="14">
        <v>40</v>
      </c>
      <c r="F21" s="14"/>
      <c r="G21" s="15">
        <v>2</v>
      </c>
      <c r="H21" s="15">
        <f>20000+134000+100000</f>
        <v>254000</v>
      </c>
      <c r="I21" s="18"/>
    </row>
    <row r="22" spans="1:9" s="20" customFormat="1" ht="20.25" customHeight="1" outlineLevel="2" x14ac:dyDescent="0.2">
      <c r="A22" s="21" t="str">
        <f t="shared" si="0"/>
        <v>수원시</v>
      </c>
      <c r="B22" s="22" t="s">
        <v>89</v>
      </c>
      <c r="C22" s="21" t="s">
        <v>87</v>
      </c>
      <c r="D22" s="21" t="s">
        <v>90</v>
      </c>
      <c r="E22" s="24" t="s">
        <v>91</v>
      </c>
      <c r="F22" s="24"/>
      <c r="G22" s="24" t="s">
        <v>91</v>
      </c>
      <c r="H22" s="24">
        <v>563046</v>
      </c>
      <c r="I22" s="18"/>
    </row>
    <row r="23" spans="1:9" s="20" customFormat="1" ht="20.25" customHeight="1" outlineLevel="2" x14ac:dyDescent="0.2">
      <c r="A23" s="18" t="str">
        <f>A20</f>
        <v>수원시</v>
      </c>
      <c r="B23" s="13" t="s">
        <v>86</v>
      </c>
      <c r="C23" s="18" t="s">
        <v>87</v>
      </c>
      <c r="D23" s="18" t="s">
        <v>87</v>
      </c>
      <c r="E23" s="14"/>
      <c r="F23" s="14"/>
      <c r="G23" s="15"/>
      <c r="H23" s="15">
        <v>1054000</v>
      </c>
      <c r="I23" s="25"/>
    </row>
    <row r="24" spans="1:9" s="20" customFormat="1" ht="20.25" customHeight="1" outlineLevel="2" x14ac:dyDescent="0.2">
      <c r="A24" s="18" t="str">
        <f>A22</f>
        <v>수원시</v>
      </c>
      <c r="B24" s="26" t="s">
        <v>92</v>
      </c>
      <c r="C24" s="18" t="s">
        <v>93</v>
      </c>
      <c r="D24" s="18" t="s">
        <v>93</v>
      </c>
      <c r="E24" s="14">
        <v>290</v>
      </c>
      <c r="F24" s="14"/>
      <c r="G24" s="14"/>
      <c r="H24" s="14">
        <v>242000</v>
      </c>
      <c r="I24" s="18"/>
    </row>
    <row r="25" spans="1:9" s="20" customFormat="1" ht="20.25" customHeight="1" outlineLevel="1" x14ac:dyDescent="0.2">
      <c r="A25" s="29" t="s">
        <v>13</v>
      </c>
      <c r="B25" s="29" t="s">
        <v>15</v>
      </c>
      <c r="C25" s="29"/>
      <c r="D25" s="29"/>
      <c r="E25" s="11">
        <f>SUM(E26:E39)</f>
        <v>9575</v>
      </c>
      <c r="F25" s="12">
        <f>SUM(F26:F39)</f>
        <v>2</v>
      </c>
      <c r="G25" s="12">
        <f>SUM(G26:G39)</f>
        <v>7312</v>
      </c>
      <c r="H25" s="12">
        <f>SUM(H26:H39)</f>
        <v>8374733.75</v>
      </c>
      <c r="I25" s="29"/>
    </row>
    <row r="26" spans="1:9" s="20" customFormat="1" ht="20.25" customHeight="1" outlineLevel="2" x14ac:dyDescent="0.2">
      <c r="A26" s="21" t="str">
        <f>B25</f>
        <v>용인시</v>
      </c>
      <c r="B26" s="16" t="s">
        <v>479</v>
      </c>
      <c r="C26" s="18" t="s">
        <v>94</v>
      </c>
      <c r="D26" s="18" t="s">
        <v>95</v>
      </c>
      <c r="E26" s="14">
        <v>190</v>
      </c>
      <c r="F26" s="14"/>
      <c r="G26" s="15">
        <v>1953</v>
      </c>
      <c r="H26" s="15">
        <v>168000</v>
      </c>
      <c r="I26" s="18"/>
    </row>
    <row r="27" spans="1:9" s="20" customFormat="1" ht="20.25" customHeight="1" outlineLevel="2" x14ac:dyDescent="0.2">
      <c r="A27" s="18" t="str">
        <f>A26</f>
        <v>용인시</v>
      </c>
      <c r="B27" s="17" t="s">
        <v>299</v>
      </c>
      <c r="C27" s="18" t="s">
        <v>96</v>
      </c>
      <c r="D27" s="18" t="s">
        <v>96</v>
      </c>
      <c r="E27" s="14">
        <v>1350</v>
      </c>
      <c r="F27" s="14"/>
      <c r="G27" s="15">
        <v>160</v>
      </c>
      <c r="H27" s="15">
        <v>485000</v>
      </c>
      <c r="I27" s="18"/>
    </row>
    <row r="28" spans="1:9" s="20" customFormat="1" ht="20.25" customHeight="1" outlineLevel="2" x14ac:dyDescent="0.2">
      <c r="A28" s="18" t="str">
        <f t="shared" ref="A28:A39" si="1">A27</f>
        <v>용인시</v>
      </c>
      <c r="B28" s="17" t="s">
        <v>300</v>
      </c>
      <c r="C28" s="18" t="s">
        <v>97</v>
      </c>
      <c r="D28" s="18" t="s">
        <v>97</v>
      </c>
      <c r="E28" s="14">
        <v>900</v>
      </c>
      <c r="F28" s="14">
        <v>1</v>
      </c>
      <c r="G28" s="15">
        <v>1681</v>
      </c>
      <c r="H28" s="15">
        <v>320000</v>
      </c>
      <c r="I28" s="18"/>
    </row>
    <row r="29" spans="1:9" s="20" customFormat="1" ht="20.25" customHeight="1" outlineLevel="2" x14ac:dyDescent="0.2">
      <c r="A29" s="18" t="str">
        <f t="shared" si="1"/>
        <v>용인시</v>
      </c>
      <c r="B29" s="17" t="s">
        <v>301</v>
      </c>
      <c r="C29" s="18" t="s">
        <v>98</v>
      </c>
      <c r="D29" s="18" t="s">
        <v>98</v>
      </c>
      <c r="E29" s="14">
        <v>600</v>
      </c>
      <c r="F29" s="14"/>
      <c r="G29" s="15">
        <v>2806</v>
      </c>
      <c r="H29" s="15">
        <v>280000</v>
      </c>
      <c r="I29" s="18"/>
    </row>
    <row r="30" spans="1:9" s="20" customFormat="1" ht="20.25" customHeight="1" outlineLevel="2" x14ac:dyDescent="0.2">
      <c r="A30" s="18" t="str">
        <f t="shared" si="1"/>
        <v>용인시</v>
      </c>
      <c r="B30" s="17" t="s">
        <v>480</v>
      </c>
      <c r="C30" s="18" t="s">
        <v>101</v>
      </c>
      <c r="D30" s="18" t="s">
        <v>102</v>
      </c>
      <c r="E30" s="15">
        <v>10</v>
      </c>
      <c r="F30" s="15"/>
      <c r="G30" s="15">
        <v>1</v>
      </c>
      <c r="H30" s="15">
        <v>20000</v>
      </c>
      <c r="I30" s="18"/>
    </row>
    <row r="31" spans="1:9" s="20" customFormat="1" ht="20.25" customHeight="1" outlineLevel="2" x14ac:dyDescent="0.2">
      <c r="A31" s="18" t="str">
        <f t="shared" si="1"/>
        <v>용인시</v>
      </c>
      <c r="B31" s="17" t="s">
        <v>303</v>
      </c>
      <c r="C31" s="18" t="s">
        <v>103</v>
      </c>
      <c r="D31" s="18" t="s">
        <v>104</v>
      </c>
      <c r="E31" s="15">
        <v>150</v>
      </c>
      <c r="F31" s="15"/>
      <c r="G31" s="15">
        <v>1</v>
      </c>
      <c r="H31" s="15">
        <v>97000</v>
      </c>
      <c r="I31" s="18"/>
    </row>
    <row r="32" spans="1:9" s="20" customFormat="1" ht="20.25" customHeight="1" outlineLevel="2" x14ac:dyDescent="0.2">
      <c r="A32" s="18" t="str">
        <f t="shared" si="1"/>
        <v>용인시</v>
      </c>
      <c r="B32" s="17" t="s">
        <v>304</v>
      </c>
      <c r="C32" s="18" t="s">
        <v>107</v>
      </c>
      <c r="D32" s="18" t="s">
        <v>108</v>
      </c>
      <c r="E32" s="15">
        <v>60</v>
      </c>
      <c r="F32" s="15"/>
      <c r="G32" s="15">
        <v>1</v>
      </c>
      <c r="H32" s="15">
        <v>48000</v>
      </c>
      <c r="I32" s="18"/>
    </row>
    <row r="33" spans="1:9" s="20" customFormat="1" ht="20.25" customHeight="1" outlineLevel="2" x14ac:dyDescent="0.2">
      <c r="A33" s="18" t="str">
        <f t="shared" si="1"/>
        <v>용인시</v>
      </c>
      <c r="B33" s="17" t="s">
        <v>305</v>
      </c>
      <c r="C33" s="18" t="s">
        <v>109</v>
      </c>
      <c r="D33" s="18" t="s">
        <v>110</v>
      </c>
      <c r="E33" s="15">
        <v>60</v>
      </c>
      <c r="F33" s="15"/>
      <c r="G33" s="15">
        <v>1</v>
      </c>
      <c r="H33" s="15">
        <v>28000</v>
      </c>
      <c r="I33" s="18"/>
    </row>
    <row r="34" spans="1:9" s="20" customFormat="1" ht="20.25" customHeight="1" outlineLevel="2" x14ac:dyDescent="0.2">
      <c r="A34" s="18" t="str">
        <f t="shared" si="1"/>
        <v>용인시</v>
      </c>
      <c r="B34" s="17" t="s">
        <v>306</v>
      </c>
      <c r="C34" s="18" t="s">
        <v>111</v>
      </c>
      <c r="D34" s="18" t="s">
        <v>112</v>
      </c>
      <c r="E34" s="15">
        <v>60</v>
      </c>
      <c r="F34" s="15"/>
      <c r="G34" s="15">
        <v>2</v>
      </c>
      <c r="H34" s="15">
        <v>29000</v>
      </c>
      <c r="I34" s="18"/>
    </row>
    <row r="35" spans="1:9" s="20" customFormat="1" ht="20.25" customHeight="1" outlineLevel="2" x14ac:dyDescent="0.2">
      <c r="A35" s="18" t="str">
        <f t="shared" si="1"/>
        <v>용인시</v>
      </c>
      <c r="B35" s="17" t="s">
        <v>302</v>
      </c>
      <c r="C35" s="18" t="s">
        <v>99</v>
      </c>
      <c r="D35" s="18" t="s">
        <v>100</v>
      </c>
      <c r="E35" s="15">
        <v>700</v>
      </c>
      <c r="F35" s="15"/>
      <c r="G35" s="15">
        <v>1</v>
      </c>
      <c r="H35" s="15">
        <v>900000</v>
      </c>
      <c r="I35" s="18"/>
    </row>
    <row r="36" spans="1:9" s="20" customFormat="1" ht="20.25" customHeight="1" outlineLevel="2" x14ac:dyDescent="0.2">
      <c r="A36" s="18" t="str">
        <f t="shared" si="1"/>
        <v>용인시</v>
      </c>
      <c r="B36" s="17" t="s">
        <v>481</v>
      </c>
      <c r="C36" s="18" t="s">
        <v>105</v>
      </c>
      <c r="D36" s="18" t="s">
        <v>106</v>
      </c>
      <c r="E36" s="15">
        <v>35</v>
      </c>
      <c r="F36" s="15"/>
      <c r="G36" s="15">
        <v>2</v>
      </c>
      <c r="H36" s="15">
        <v>40000</v>
      </c>
      <c r="I36" s="18"/>
    </row>
    <row r="37" spans="1:9" s="20" customFormat="1" ht="20.25" customHeight="1" outlineLevel="2" x14ac:dyDescent="0.2">
      <c r="A37" s="18" t="str">
        <f t="shared" si="1"/>
        <v>용인시</v>
      </c>
      <c r="B37" s="17" t="s">
        <v>88</v>
      </c>
      <c r="C37" s="18" t="s">
        <v>115</v>
      </c>
      <c r="D37" s="18" t="s">
        <v>115</v>
      </c>
      <c r="E37" s="14">
        <v>5460</v>
      </c>
      <c r="F37" s="14">
        <v>1</v>
      </c>
      <c r="G37" s="15">
        <v>703</v>
      </c>
      <c r="H37" s="15">
        <f>3924000+100000</f>
        <v>4024000</v>
      </c>
      <c r="I37" s="18"/>
    </row>
    <row r="38" spans="1:9" s="20" customFormat="1" ht="20.25" customHeight="1" outlineLevel="2" x14ac:dyDescent="0.2">
      <c r="A38" s="18" t="str">
        <f t="shared" si="1"/>
        <v>용인시</v>
      </c>
      <c r="B38" s="17" t="s">
        <v>89</v>
      </c>
      <c r="C38" s="18" t="s">
        <v>115</v>
      </c>
      <c r="D38" s="18" t="s">
        <v>114</v>
      </c>
      <c r="E38" s="15"/>
      <c r="F38" s="15"/>
      <c r="G38" s="15"/>
      <c r="H38" s="15">
        <v>616733.75</v>
      </c>
      <c r="I38" s="18"/>
    </row>
    <row r="39" spans="1:9" s="20" customFormat="1" ht="20.25" customHeight="1" outlineLevel="2" x14ac:dyDescent="0.2">
      <c r="A39" s="18" t="str">
        <f t="shared" si="1"/>
        <v>용인시</v>
      </c>
      <c r="B39" s="17" t="s">
        <v>113</v>
      </c>
      <c r="C39" s="18" t="s">
        <v>114</v>
      </c>
      <c r="D39" s="18" t="s">
        <v>114</v>
      </c>
      <c r="E39" s="14"/>
      <c r="F39" s="14"/>
      <c r="G39" s="15"/>
      <c r="H39" s="15">
        <v>1319000</v>
      </c>
      <c r="I39" s="25"/>
    </row>
    <row r="40" spans="1:9" s="20" customFormat="1" ht="20.25" customHeight="1" outlineLevel="1" x14ac:dyDescent="0.2">
      <c r="A40" s="29" t="s">
        <v>13</v>
      </c>
      <c r="B40" s="29" t="s">
        <v>16</v>
      </c>
      <c r="C40" s="29"/>
      <c r="D40" s="29"/>
      <c r="E40" s="11">
        <f>SUM(E41:E60)</f>
        <v>13553</v>
      </c>
      <c r="F40" s="12">
        <f t="shared" ref="F40:H40" si="2">SUM(F41:F60)</f>
        <v>0</v>
      </c>
      <c r="G40" s="12">
        <f t="shared" si="2"/>
        <v>116997</v>
      </c>
      <c r="H40" s="12">
        <f t="shared" si="2"/>
        <v>9973890.25</v>
      </c>
      <c r="I40" s="29"/>
    </row>
    <row r="41" spans="1:9" s="20" customFormat="1" ht="20.25" customHeight="1" outlineLevel="2" x14ac:dyDescent="0.2">
      <c r="A41" s="21" t="str">
        <f>B40</f>
        <v>화성시</v>
      </c>
      <c r="B41" s="13" t="s">
        <v>307</v>
      </c>
      <c r="C41" s="18" t="s">
        <v>121</v>
      </c>
      <c r="D41" s="18" t="s">
        <v>121</v>
      </c>
      <c r="E41" s="14">
        <v>1800</v>
      </c>
      <c r="F41" s="14"/>
      <c r="G41" s="15">
        <v>115758</v>
      </c>
      <c r="H41" s="15">
        <v>400000</v>
      </c>
      <c r="I41" s="18"/>
    </row>
    <row r="42" spans="1:9" s="20" customFormat="1" ht="20.25" customHeight="1" outlineLevel="2" x14ac:dyDescent="0.2">
      <c r="A42" s="18" t="str">
        <f>A41</f>
        <v>화성시</v>
      </c>
      <c r="B42" s="13" t="s">
        <v>308</v>
      </c>
      <c r="C42" s="18" t="s">
        <v>122</v>
      </c>
      <c r="D42" s="18" t="s">
        <v>122</v>
      </c>
      <c r="E42" s="14">
        <v>1500</v>
      </c>
      <c r="F42" s="14"/>
      <c r="G42" s="15">
        <v>497</v>
      </c>
      <c r="H42" s="15">
        <v>346711</v>
      </c>
      <c r="I42" s="18"/>
    </row>
    <row r="43" spans="1:9" s="20" customFormat="1" ht="20.25" customHeight="1" outlineLevel="2" x14ac:dyDescent="0.2">
      <c r="A43" s="18" t="str">
        <f t="shared" ref="A43:A59" si="3">A42</f>
        <v>화성시</v>
      </c>
      <c r="B43" s="13" t="s">
        <v>309</v>
      </c>
      <c r="C43" s="18" t="s">
        <v>123</v>
      </c>
      <c r="D43" s="18" t="s">
        <v>124</v>
      </c>
      <c r="E43" s="15">
        <v>400</v>
      </c>
      <c r="F43" s="15"/>
      <c r="G43" s="15">
        <v>3</v>
      </c>
      <c r="H43" s="15">
        <v>400000</v>
      </c>
      <c r="I43" s="18"/>
    </row>
    <row r="44" spans="1:9" s="20" customFormat="1" ht="20.25" customHeight="1" outlineLevel="2" x14ac:dyDescent="0.2">
      <c r="A44" s="18" t="str">
        <f t="shared" si="3"/>
        <v>화성시</v>
      </c>
      <c r="B44" s="13" t="s">
        <v>310</v>
      </c>
      <c r="C44" s="18" t="s">
        <v>125</v>
      </c>
      <c r="D44" s="18" t="s">
        <v>126</v>
      </c>
      <c r="E44" s="15">
        <v>150</v>
      </c>
      <c r="F44" s="15"/>
      <c r="G44" s="15">
        <v>1</v>
      </c>
      <c r="H44" s="15">
        <v>135000</v>
      </c>
      <c r="I44" s="18"/>
    </row>
    <row r="45" spans="1:9" s="20" customFormat="1" ht="20.25" customHeight="1" outlineLevel="2" x14ac:dyDescent="0.2">
      <c r="A45" s="18" t="str">
        <f t="shared" si="3"/>
        <v>화성시</v>
      </c>
      <c r="B45" s="13" t="s">
        <v>311</v>
      </c>
      <c r="C45" s="18" t="s">
        <v>127</v>
      </c>
      <c r="D45" s="18" t="s">
        <v>128</v>
      </c>
      <c r="E45" s="15">
        <v>20</v>
      </c>
      <c r="F45" s="15"/>
      <c r="G45" s="15">
        <v>1</v>
      </c>
      <c r="H45" s="15">
        <v>39000</v>
      </c>
      <c r="I45" s="18"/>
    </row>
    <row r="46" spans="1:9" s="20" customFormat="1" ht="20.25" customHeight="1" outlineLevel="2" x14ac:dyDescent="0.2">
      <c r="A46" s="18" t="str">
        <f t="shared" si="3"/>
        <v>화성시</v>
      </c>
      <c r="B46" s="13" t="s">
        <v>312</v>
      </c>
      <c r="C46" s="18" t="s">
        <v>129</v>
      </c>
      <c r="D46" s="18" t="s">
        <v>130</v>
      </c>
      <c r="E46" s="15">
        <v>20</v>
      </c>
      <c r="F46" s="15"/>
      <c r="G46" s="15">
        <v>1</v>
      </c>
      <c r="H46" s="15">
        <v>40000</v>
      </c>
      <c r="I46" s="18"/>
    </row>
    <row r="47" spans="1:9" s="20" customFormat="1" ht="20.25" customHeight="1" outlineLevel="2" x14ac:dyDescent="0.2">
      <c r="A47" s="18" t="str">
        <f t="shared" si="3"/>
        <v>화성시</v>
      </c>
      <c r="B47" s="13" t="s">
        <v>313</v>
      </c>
      <c r="C47" s="18" t="s">
        <v>131</v>
      </c>
      <c r="D47" s="18" t="s">
        <v>132</v>
      </c>
      <c r="E47" s="15">
        <v>700</v>
      </c>
      <c r="F47" s="15"/>
      <c r="G47" s="15">
        <v>3</v>
      </c>
      <c r="H47" s="15">
        <v>400000</v>
      </c>
      <c r="I47" s="18"/>
    </row>
    <row r="48" spans="1:9" s="20" customFormat="1" ht="20.25" customHeight="1" outlineLevel="2" x14ac:dyDescent="0.2">
      <c r="A48" s="18" t="str">
        <f t="shared" si="3"/>
        <v>화성시</v>
      </c>
      <c r="B48" s="13" t="s">
        <v>314</v>
      </c>
      <c r="C48" s="18" t="s">
        <v>133</v>
      </c>
      <c r="D48" s="18" t="s">
        <v>134</v>
      </c>
      <c r="E48" s="15">
        <v>15</v>
      </c>
      <c r="F48" s="15"/>
      <c r="G48" s="15">
        <v>3</v>
      </c>
      <c r="H48" s="15">
        <v>25000</v>
      </c>
      <c r="I48" s="18"/>
    </row>
    <row r="49" spans="1:9" s="20" customFormat="1" ht="20.25" customHeight="1" outlineLevel="2" x14ac:dyDescent="0.2">
      <c r="A49" s="18" t="str">
        <f t="shared" si="3"/>
        <v>화성시</v>
      </c>
      <c r="B49" s="13" t="s">
        <v>135</v>
      </c>
      <c r="C49" s="18" t="s">
        <v>136</v>
      </c>
      <c r="D49" s="18" t="s">
        <v>136</v>
      </c>
      <c r="E49" s="15">
        <v>20</v>
      </c>
      <c r="F49" s="15"/>
      <c r="G49" s="15">
        <v>1</v>
      </c>
      <c r="H49" s="15">
        <v>100000</v>
      </c>
      <c r="I49" s="18"/>
    </row>
    <row r="50" spans="1:9" s="20" customFormat="1" ht="20.25" customHeight="1" outlineLevel="2" x14ac:dyDescent="0.2">
      <c r="A50" s="18" t="str">
        <f t="shared" si="3"/>
        <v>화성시</v>
      </c>
      <c r="B50" s="13" t="s">
        <v>137</v>
      </c>
      <c r="C50" s="18" t="s">
        <v>138</v>
      </c>
      <c r="D50" s="18" t="s">
        <v>138</v>
      </c>
      <c r="E50" s="15">
        <v>20</v>
      </c>
      <c r="F50" s="15"/>
      <c r="G50" s="15">
        <v>1</v>
      </c>
      <c r="H50" s="15">
        <v>21031</v>
      </c>
      <c r="I50" s="18"/>
    </row>
    <row r="51" spans="1:9" s="20" customFormat="1" ht="20.25" customHeight="1" outlineLevel="2" x14ac:dyDescent="0.2">
      <c r="A51" s="18" t="str">
        <f t="shared" si="3"/>
        <v>화성시</v>
      </c>
      <c r="B51" s="13" t="s">
        <v>323</v>
      </c>
      <c r="C51" s="18" t="s">
        <v>139</v>
      </c>
      <c r="D51" s="18" t="s">
        <v>140</v>
      </c>
      <c r="E51" s="15">
        <v>40</v>
      </c>
      <c r="F51" s="15"/>
      <c r="G51" s="15">
        <v>2</v>
      </c>
      <c r="H51" s="15">
        <v>35000</v>
      </c>
      <c r="I51" s="18"/>
    </row>
    <row r="52" spans="1:9" s="20" customFormat="1" ht="20.25" customHeight="1" outlineLevel="2" x14ac:dyDescent="0.2">
      <c r="A52" s="18" t="str">
        <f t="shared" si="3"/>
        <v>화성시</v>
      </c>
      <c r="B52" s="22" t="s">
        <v>141</v>
      </c>
      <c r="C52" s="21" t="s">
        <v>142</v>
      </c>
      <c r="D52" s="21" t="s">
        <v>143</v>
      </c>
      <c r="E52" s="24">
        <v>20</v>
      </c>
      <c r="F52" s="24"/>
      <c r="G52" s="24">
        <v>1</v>
      </c>
      <c r="H52" s="24">
        <v>21031</v>
      </c>
      <c r="I52" s="18"/>
    </row>
    <row r="53" spans="1:9" s="20" customFormat="1" ht="20.25" customHeight="1" outlineLevel="2" x14ac:dyDescent="0.2">
      <c r="A53" s="18" t="str">
        <f t="shared" si="3"/>
        <v>화성시</v>
      </c>
      <c r="B53" s="13" t="s">
        <v>315</v>
      </c>
      <c r="C53" s="18" t="s">
        <v>146</v>
      </c>
      <c r="D53" s="18" t="s">
        <v>147</v>
      </c>
      <c r="E53" s="15">
        <v>139</v>
      </c>
      <c r="F53" s="15"/>
      <c r="G53" s="15"/>
      <c r="H53" s="15">
        <v>83304</v>
      </c>
      <c r="I53" s="18"/>
    </row>
    <row r="54" spans="1:9" s="20" customFormat="1" ht="20.25" customHeight="1" outlineLevel="2" x14ac:dyDescent="0.2">
      <c r="A54" s="18" t="str">
        <f t="shared" si="3"/>
        <v>화성시</v>
      </c>
      <c r="B54" s="13" t="s">
        <v>316</v>
      </c>
      <c r="C54" s="18" t="s">
        <v>148</v>
      </c>
      <c r="D54" s="18" t="s">
        <v>149</v>
      </c>
      <c r="E54" s="15">
        <v>379</v>
      </c>
      <c r="F54" s="15"/>
      <c r="G54" s="15"/>
      <c r="H54" s="15">
        <v>379298</v>
      </c>
      <c r="I54" s="18"/>
    </row>
    <row r="55" spans="1:9" s="20" customFormat="1" ht="20.25" customHeight="1" outlineLevel="2" x14ac:dyDescent="0.2">
      <c r="A55" s="18" t="str">
        <f t="shared" si="3"/>
        <v>화성시</v>
      </c>
      <c r="B55" s="13" t="s">
        <v>317</v>
      </c>
      <c r="C55" s="18" t="s">
        <v>150</v>
      </c>
      <c r="D55" s="18" t="s">
        <v>151</v>
      </c>
      <c r="E55" s="15">
        <v>11</v>
      </c>
      <c r="F55" s="15"/>
      <c r="G55" s="15"/>
      <c r="H55" s="15">
        <v>80527</v>
      </c>
      <c r="I55" s="18"/>
    </row>
    <row r="56" spans="1:9" s="20" customFormat="1" ht="20.25" customHeight="1" outlineLevel="2" x14ac:dyDescent="0.2">
      <c r="A56" s="18" t="str">
        <f t="shared" si="3"/>
        <v>화성시</v>
      </c>
      <c r="B56" s="13" t="s">
        <v>318</v>
      </c>
      <c r="C56" s="18" t="s">
        <v>152</v>
      </c>
      <c r="D56" s="18" t="s">
        <v>153</v>
      </c>
      <c r="E56" s="15">
        <v>56</v>
      </c>
      <c r="F56" s="15"/>
      <c r="G56" s="15"/>
      <c r="H56" s="15">
        <v>26380</v>
      </c>
      <c r="I56" s="18"/>
    </row>
    <row r="57" spans="1:9" s="20" customFormat="1" ht="20.25" customHeight="1" outlineLevel="2" x14ac:dyDescent="0.2">
      <c r="A57" s="18" t="str">
        <f t="shared" si="3"/>
        <v>화성시</v>
      </c>
      <c r="B57" s="13" t="s">
        <v>319</v>
      </c>
      <c r="C57" s="18" t="s">
        <v>154</v>
      </c>
      <c r="D57" s="18" t="s">
        <v>154</v>
      </c>
      <c r="E57" s="15">
        <v>28</v>
      </c>
      <c r="F57" s="15"/>
      <c r="G57" s="15"/>
      <c r="H57" s="15">
        <v>13884</v>
      </c>
      <c r="I57" s="18"/>
    </row>
    <row r="58" spans="1:9" s="20" customFormat="1" ht="20.25" customHeight="1" outlineLevel="2" x14ac:dyDescent="0.2">
      <c r="A58" s="18" t="str">
        <f>A60</f>
        <v>화성시</v>
      </c>
      <c r="B58" s="13" t="s">
        <v>88</v>
      </c>
      <c r="C58" s="18" t="s">
        <v>144</v>
      </c>
      <c r="D58" s="18" t="s">
        <v>144</v>
      </c>
      <c r="E58" s="14">
        <v>8235</v>
      </c>
      <c r="F58" s="14"/>
      <c r="G58" s="15">
        <v>725</v>
      </c>
      <c r="H58" s="15">
        <f>4258688+100000</f>
        <v>4358688</v>
      </c>
      <c r="I58" s="18"/>
    </row>
    <row r="59" spans="1:9" s="20" customFormat="1" ht="20.25" customHeight="1" outlineLevel="2" x14ac:dyDescent="0.2">
      <c r="A59" s="18" t="str">
        <f t="shared" si="3"/>
        <v>화성시</v>
      </c>
      <c r="B59" s="13" t="s">
        <v>89</v>
      </c>
      <c r="C59" s="18" t="s">
        <v>144</v>
      </c>
      <c r="D59" s="18" t="s">
        <v>145</v>
      </c>
      <c r="E59" s="15"/>
      <c r="F59" s="15"/>
      <c r="G59" s="15"/>
      <c r="H59" s="15">
        <v>626036.25</v>
      </c>
      <c r="I59" s="18"/>
    </row>
    <row r="60" spans="1:9" s="20" customFormat="1" ht="20.25" customHeight="1" outlineLevel="2" x14ac:dyDescent="0.2">
      <c r="A60" s="18" t="str">
        <f>A57</f>
        <v>화성시</v>
      </c>
      <c r="B60" s="13" t="s">
        <v>113</v>
      </c>
      <c r="C60" s="18" t="s">
        <v>144</v>
      </c>
      <c r="D60" s="18" t="s">
        <v>144</v>
      </c>
      <c r="E60" s="14"/>
      <c r="F60" s="14"/>
      <c r="G60" s="15"/>
      <c r="H60" s="15">
        <v>2443000</v>
      </c>
      <c r="I60" s="25"/>
    </row>
    <row r="61" spans="1:9" s="20" customFormat="1" ht="20.25" customHeight="1" outlineLevel="1" x14ac:dyDescent="0.2">
      <c r="A61" s="29" t="s">
        <v>17</v>
      </c>
      <c r="B61" s="29" t="s">
        <v>18</v>
      </c>
      <c r="C61" s="29"/>
      <c r="D61" s="29"/>
      <c r="E61" s="11">
        <f>SUM(E62:E67)</f>
        <v>45</v>
      </c>
      <c r="F61" s="12">
        <f>SUM(F62:F67)</f>
        <v>0</v>
      </c>
      <c r="G61" s="12">
        <f>SUM(G62:G67)</f>
        <v>948</v>
      </c>
      <c r="H61" s="12">
        <f>SUM(H62:H67)</f>
        <v>917886.18104799394</v>
      </c>
      <c r="I61" s="29"/>
    </row>
    <row r="62" spans="1:9" s="20" customFormat="1" ht="20.25" customHeight="1" outlineLevel="2" x14ac:dyDescent="0.2">
      <c r="A62" s="21" t="str">
        <f>B61</f>
        <v>부천시</v>
      </c>
      <c r="B62" s="17" t="s">
        <v>320</v>
      </c>
      <c r="C62" s="18" t="s">
        <v>116</v>
      </c>
      <c r="D62" s="18" t="s">
        <v>116</v>
      </c>
      <c r="E62" s="15">
        <v>15</v>
      </c>
      <c r="F62" s="15"/>
      <c r="G62" s="15">
        <v>168</v>
      </c>
      <c r="H62" s="15">
        <v>22528.75</v>
      </c>
      <c r="I62" s="18"/>
    </row>
    <row r="63" spans="1:9" s="20" customFormat="1" ht="20.25" customHeight="1" outlineLevel="2" x14ac:dyDescent="0.2">
      <c r="A63" s="18" t="str">
        <f>A62</f>
        <v>부천시</v>
      </c>
      <c r="B63" s="17" t="s">
        <v>321</v>
      </c>
      <c r="C63" s="18" t="s">
        <v>117</v>
      </c>
      <c r="D63" s="18" t="s">
        <v>117</v>
      </c>
      <c r="E63" s="15">
        <v>15</v>
      </c>
      <c r="F63" s="15"/>
      <c r="G63" s="15">
        <v>591</v>
      </c>
      <c r="H63" s="15">
        <v>37762.5</v>
      </c>
      <c r="I63" s="18"/>
    </row>
    <row r="64" spans="1:9" s="20" customFormat="1" ht="20.25" customHeight="1" outlineLevel="2" x14ac:dyDescent="0.2">
      <c r="A64" s="18" t="str">
        <f t="shared" ref="A64" si="4">A63</f>
        <v>부천시</v>
      </c>
      <c r="B64" s="17" t="s">
        <v>322</v>
      </c>
      <c r="C64" s="18" t="s">
        <v>118</v>
      </c>
      <c r="D64" s="18" t="s">
        <v>118</v>
      </c>
      <c r="E64" s="15">
        <v>15</v>
      </c>
      <c r="F64" s="15"/>
      <c r="G64" s="15">
        <v>189</v>
      </c>
      <c r="H64" s="15">
        <v>22528.75</v>
      </c>
      <c r="I64" s="18"/>
    </row>
    <row r="65" spans="1:9" s="20" customFormat="1" ht="20.25" customHeight="1" outlineLevel="2" x14ac:dyDescent="0.2">
      <c r="A65" s="18" t="str">
        <f>A64</f>
        <v>부천시</v>
      </c>
      <c r="B65" s="17" t="s">
        <v>119</v>
      </c>
      <c r="C65" s="18" t="s">
        <v>120</v>
      </c>
      <c r="D65" s="18" t="s">
        <v>120</v>
      </c>
      <c r="E65" s="15"/>
      <c r="F65" s="15"/>
      <c r="G65" s="15"/>
      <c r="H65" s="15">
        <f>146700+100000</f>
        <v>246700</v>
      </c>
      <c r="I65" s="18"/>
    </row>
    <row r="66" spans="1:9" s="20" customFormat="1" ht="20.25" customHeight="1" outlineLevel="2" x14ac:dyDescent="0.2">
      <c r="A66" s="18" t="str">
        <f>A65</f>
        <v>부천시</v>
      </c>
      <c r="B66" s="17" t="s">
        <v>89</v>
      </c>
      <c r="C66" s="18" t="s">
        <v>120</v>
      </c>
      <c r="D66" s="18" t="s">
        <v>120</v>
      </c>
      <c r="E66" s="15"/>
      <c r="F66" s="15"/>
      <c r="G66" s="15"/>
      <c r="H66" s="15">
        <v>403857.33333333337</v>
      </c>
      <c r="I66" s="18"/>
    </row>
    <row r="67" spans="1:9" s="20" customFormat="1" ht="20.25" customHeight="1" outlineLevel="2" x14ac:dyDescent="0.2">
      <c r="A67" s="18" t="str">
        <f>A66</f>
        <v>부천시</v>
      </c>
      <c r="B67" s="17" t="s">
        <v>86</v>
      </c>
      <c r="C67" s="18" t="s">
        <v>120</v>
      </c>
      <c r="D67" s="18" t="s">
        <v>120</v>
      </c>
      <c r="E67" s="15"/>
      <c r="F67" s="15"/>
      <c r="G67" s="15"/>
      <c r="H67" s="15">
        <v>184508.84771466063</v>
      </c>
      <c r="I67" s="18"/>
    </row>
    <row r="68" spans="1:9" s="20" customFormat="1" ht="20.25" customHeight="1" outlineLevel="1" x14ac:dyDescent="0.2">
      <c r="A68" s="29" t="s">
        <v>17</v>
      </c>
      <c r="B68" s="29" t="s">
        <v>19</v>
      </c>
      <c r="C68" s="29"/>
      <c r="D68" s="29"/>
      <c r="E68" s="11">
        <f>SUM(E69:E78)</f>
        <v>955</v>
      </c>
      <c r="F68" s="12">
        <f>SUM(F69:F78)</f>
        <v>0</v>
      </c>
      <c r="G68" s="12">
        <f>SUM(G69:G78)</f>
        <v>63</v>
      </c>
      <c r="H68" s="12">
        <f>SUM(H69:H78)</f>
        <v>2078436.8765842544</v>
      </c>
      <c r="I68" s="29"/>
    </row>
    <row r="69" spans="1:9" s="20" customFormat="1" ht="20.25" customHeight="1" outlineLevel="2" x14ac:dyDescent="0.2">
      <c r="A69" s="21" t="str">
        <f>B68</f>
        <v>안산시</v>
      </c>
      <c r="B69" s="17" t="s">
        <v>324</v>
      </c>
      <c r="C69" s="18" t="s">
        <v>155</v>
      </c>
      <c r="D69" s="18" t="s">
        <v>156</v>
      </c>
      <c r="E69" s="15">
        <v>110</v>
      </c>
      <c r="F69" s="15"/>
      <c r="G69" s="15">
        <v>30</v>
      </c>
      <c r="H69" s="15">
        <v>41417</v>
      </c>
      <c r="I69" s="18"/>
    </row>
    <row r="70" spans="1:9" s="20" customFormat="1" ht="20.25" customHeight="1" outlineLevel="2" x14ac:dyDescent="0.2">
      <c r="A70" s="18" t="str">
        <f>A69</f>
        <v>안산시</v>
      </c>
      <c r="B70" s="17" t="s">
        <v>325</v>
      </c>
      <c r="C70" s="18" t="s">
        <v>157</v>
      </c>
      <c r="D70" s="18" t="s">
        <v>157</v>
      </c>
      <c r="E70" s="15">
        <v>10</v>
      </c>
      <c r="F70" s="15"/>
      <c r="G70" s="15">
        <v>1</v>
      </c>
      <c r="H70" s="15">
        <v>25000</v>
      </c>
      <c r="I70" s="18"/>
    </row>
    <row r="71" spans="1:9" s="20" customFormat="1" ht="20.25" customHeight="1" outlineLevel="2" x14ac:dyDescent="0.2">
      <c r="A71" s="18" t="str">
        <f t="shared" ref="A71:A78" si="5">A70</f>
        <v>안산시</v>
      </c>
      <c r="B71" s="17" t="s">
        <v>326</v>
      </c>
      <c r="C71" s="18" t="s">
        <v>158</v>
      </c>
      <c r="D71" s="18" t="s">
        <v>158</v>
      </c>
      <c r="E71" s="15">
        <v>10</v>
      </c>
      <c r="F71" s="15"/>
      <c r="G71" s="15">
        <v>1</v>
      </c>
      <c r="H71" s="15">
        <v>25000</v>
      </c>
      <c r="I71" s="18"/>
    </row>
    <row r="72" spans="1:9" s="20" customFormat="1" ht="20.25" customHeight="1" outlineLevel="2" x14ac:dyDescent="0.2">
      <c r="A72" s="18" t="str">
        <f t="shared" si="5"/>
        <v>안산시</v>
      </c>
      <c r="B72" s="17" t="s">
        <v>159</v>
      </c>
      <c r="C72" s="18" t="s">
        <v>160</v>
      </c>
      <c r="D72" s="18" t="s">
        <v>160</v>
      </c>
      <c r="E72" s="15">
        <v>20</v>
      </c>
      <c r="F72" s="15"/>
      <c r="G72" s="15">
        <v>12</v>
      </c>
      <c r="H72" s="15">
        <v>36000</v>
      </c>
      <c r="I72" s="18"/>
    </row>
    <row r="73" spans="1:9" s="20" customFormat="1" ht="20.25" customHeight="1" outlineLevel="2" x14ac:dyDescent="0.2">
      <c r="A73" s="18" t="str">
        <f t="shared" si="5"/>
        <v>안산시</v>
      </c>
      <c r="B73" s="17" t="s">
        <v>161</v>
      </c>
      <c r="C73" s="18" t="s">
        <v>162</v>
      </c>
      <c r="D73" s="18" t="s">
        <v>162</v>
      </c>
      <c r="E73" s="15">
        <v>100</v>
      </c>
      <c r="F73" s="15"/>
      <c r="G73" s="15">
        <v>15</v>
      </c>
      <c r="H73" s="15">
        <v>55000</v>
      </c>
      <c r="I73" s="18"/>
    </row>
    <row r="74" spans="1:9" s="20" customFormat="1" ht="20.25" customHeight="1" outlineLevel="2" x14ac:dyDescent="0.2">
      <c r="A74" s="18" t="str">
        <f t="shared" si="5"/>
        <v>안산시</v>
      </c>
      <c r="B74" s="17" t="s">
        <v>164</v>
      </c>
      <c r="C74" s="18" t="s">
        <v>165</v>
      </c>
      <c r="D74" s="18" t="s">
        <v>165</v>
      </c>
      <c r="E74" s="15">
        <v>100</v>
      </c>
      <c r="F74" s="15"/>
      <c r="G74" s="15">
        <v>2</v>
      </c>
      <c r="H74" s="15">
        <v>68429</v>
      </c>
      <c r="I74" s="18"/>
    </row>
    <row r="75" spans="1:9" s="20" customFormat="1" ht="20.25" customHeight="1" outlineLevel="2" x14ac:dyDescent="0.2">
      <c r="A75" s="18" t="str">
        <f t="shared" si="5"/>
        <v>안산시</v>
      </c>
      <c r="B75" s="17" t="s">
        <v>166</v>
      </c>
      <c r="C75" s="18" t="s">
        <v>167</v>
      </c>
      <c r="D75" s="18" t="s">
        <v>167</v>
      </c>
      <c r="E75" s="15">
        <v>355</v>
      </c>
      <c r="F75" s="15"/>
      <c r="G75" s="15">
        <v>2</v>
      </c>
      <c r="H75" s="15">
        <v>243697</v>
      </c>
      <c r="I75" s="18"/>
    </row>
    <row r="76" spans="1:9" s="20" customFormat="1" ht="20.25" customHeight="1" outlineLevel="2" x14ac:dyDescent="0.2">
      <c r="A76" s="18" t="str">
        <f t="shared" si="5"/>
        <v>안산시</v>
      </c>
      <c r="B76" s="17" t="s">
        <v>119</v>
      </c>
      <c r="C76" s="18" t="s">
        <v>163</v>
      </c>
      <c r="D76" s="18" t="s">
        <v>163</v>
      </c>
      <c r="E76" s="15">
        <v>250</v>
      </c>
      <c r="F76" s="15"/>
      <c r="G76" s="15"/>
      <c r="H76" s="15">
        <f>175000+100000</f>
        <v>275000</v>
      </c>
      <c r="I76" s="18"/>
    </row>
    <row r="77" spans="1:9" s="20" customFormat="1" ht="20.25" customHeight="1" outlineLevel="2" x14ac:dyDescent="0.2">
      <c r="A77" s="18" t="str">
        <f t="shared" si="5"/>
        <v>안산시</v>
      </c>
      <c r="B77" s="17" t="s">
        <v>89</v>
      </c>
      <c r="C77" s="18" t="s">
        <v>168</v>
      </c>
      <c r="D77" s="18" t="s">
        <v>163</v>
      </c>
      <c r="E77" s="15"/>
      <c r="F77" s="15"/>
      <c r="G77" s="15"/>
      <c r="H77" s="15">
        <v>542050.16666666674</v>
      </c>
      <c r="I77" s="18"/>
    </row>
    <row r="78" spans="1:9" s="20" customFormat="1" ht="20.25" customHeight="1" outlineLevel="2" x14ac:dyDescent="0.2">
      <c r="A78" s="18" t="str">
        <f t="shared" si="5"/>
        <v>안산시</v>
      </c>
      <c r="B78" s="17" t="s">
        <v>86</v>
      </c>
      <c r="C78" s="18" t="s">
        <v>168</v>
      </c>
      <c r="D78" s="18" t="s">
        <v>168</v>
      </c>
      <c r="E78" s="15"/>
      <c r="F78" s="15"/>
      <c r="G78" s="15"/>
      <c r="H78" s="15">
        <v>766843.70991758769</v>
      </c>
      <c r="I78" s="18"/>
    </row>
    <row r="79" spans="1:9" s="20" customFormat="1" ht="20.25" customHeight="1" outlineLevel="1" x14ac:dyDescent="0.2">
      <c r="A79" s="29" t="s">
        <v>13</v>
      </c>
      <c r="B79" s="29" t="s">
        <v>20</v>
      </c>
      <c r="C79" s="29"/>
      <c r="D79" s="29"/>
      <c r="E79" s="11">
        <f>SUM(E80:E94)</f>
        <v>19440</v>
      </c>
      <c r="F79" s="12">
        <f>SUM(F80:F94)</f>
        <v>1</v>
      </c>
      <c r="G79" s="12">
        <f>SUM(G80:G94)</f>
        <v>1529</v>
      </c>
      <c r="H79" s="12">
        <f>SUM(H80:H94)</f>
        <v>7529791</v>
      </c>
      <c r="I79" s="29"/>
    </row>
    <row r="80" spans="1:9" s="20" customFormat="1" ht="20.25" customHeight="1" outlineLevel="2" x14ac:dyDescent="0.2">
      <c r="A80" s="21" t="str">
        <f>B79</f>
        <v>평택시</v>
      </c>
      <c r="B80" s="13" t="s">
        <v>182</v>
      </c>
      <c r="C80" s="18" t="s">
        <v>183</v>
      </c>
      <c r="D80" s="18" t="s">
        <v>184</v>
      </c>
      <c r="E80" s="14">
        <v>35</v>
      </c>
      <c r="F80" s="14"/>
      <c r="G80" s="15">
        <v>70</v>
      </c>
      <c r="H80" s="15">
        <v>16000</v>
      </c>
      <c r="I80" s="18"/>
    </row>
    <row r="81" spans="1:9" s="20" customFormat="1" ht="20.25" customHeight="1" outlineLevel="2" x14ac:dyDescent="0.2">
      <c r="A81" s="18" t="str">
        <f>A80</f>
        <v>평택시</v>
      </c>
      <c r="B81" s="13" t="s">
        <v>204</v>
      </c>
      <c r="C81" s="18" t="s">
        <v>205</v>
      </c>
      <c r="D81" s="18" t="s">
        <v>206</v>
      </c>
      <c r="E81" s="15">
        <v>80</v>
      </c>
      <c r="F81" s="15"/>
      <c r="G81" s="15">
        <v>1</v>
      </c>
      <c r="H81" s="15">
        <v>30000</v>
      </c>
      <c r="I81" s="18"/>
    </row>
    <row r="82" spans="1:9" s="20" customFormat="1" ht="20.25" customHeight="1" outlineLevel="2" x14ac:dyDescent="0.2">
      <c r="A82" s="18" t="str">
        <f t="shared" ref="A82:A94" si="6">A81</f>
        <v>평택시</v>
      </c>
      <c r="B82" s="13" t="s">
        <v>329</v>
      </c>
      <c r="C82" s="18" t="s">
        <v>185</v>
      </c>
      <c r="D82" s="18" t="s">
        <v>186</v>
      </c>
      <c r="E82" s="14">
        <v>20</v>
      </c>
      <c r="F82" s="14"/>
      <c r="G82" s="15">
        <v>1296</v>
      </c>
      <c r="H82" s="15">
        <v>60000</v>
      </c>
      <c r="I82" s="18"/>
    </row>
    <row r="83" spans="1:9" s="20" customFormat="1" ht="20.25" customHeight="1" outlineLevel="2" x14ac:dyDescent="0.2">
      <c r="A83" s="18" t="str">
        <f t="shared" si="6"/>
        <v>평택시</v>
      </c>
      <c r="B83" s="13" t="s">
        <v>187</v>
      </c>
      <c r="C83" s="18" t="s">
        <v>188</v>
      </c>
      <c r="D83" s="18" t="s">
        <v>188</v>
      </c>
      <c r="E83" s="14">
        <v>10360</v>
      </c>
      <c r="F83" s="14"/>
      <c r="G83" s="15"/>
      <c r="H83" s="15">
        <v>1500000</v>
      </c>
      <c r="I83" s="18"/>
    </row>
    <row r="84" spans="1:9" s="20" customFormat="1" ht="20.25" customHeight="1" outlineLevel="2" x14ac:dyDescent="0.2">
      <c r="A84" s="18" t="str">
        <f t="shared" si="6"/>
        <v>평택시</v>
      </c>
      <c r="B84" s="13" t="s">
        <v>189</v>
      </c>
      <c r="C84" s="18" t="s">
        <v>190</v>
      </c>
      <c r="D84" s="18" t="s">
        <v>190</v>
      </c>
      <c r="E84" s="14">
        <v>2000</v>
      </c>
      <c r="F84" s="14">
        <v>1</v>
      </c>
      <c r="G84" s="15"/>
      <c r="H84" s="15">
        <v>1000000</v>
      </c>
      <c r="I84" s="18"/>
    </row>
    <row r="85" spans="1:9" s="20" customFormat="1" ht="20.25" customHeight="1" outlineLevel="2" x14ac:dyDescent="0.2">
      <c r="A85" s="18" t="str">
        <f t="shared" si="6"/>
        <v>평택시</v>
      </c>
      <c r="B85" s="13" t="s">
        <v>191</v>
      </c>
      <c r="C85" s="18" t="s">
        <v>192</v>
      </c>
      <c r="D85" s="18" t="s">
        <v>192</v>
      </c>
      <c r="E85" s="14">
        <v>1700</v>
      </c>
      <c r="F85" s="14"/>
      <c r="G85" s="15"/>
      <c r="H85" s="15">
        <v>840000</v>
      </c>
      <c r="I85" s="18"/>
    </row>
    <row r="86" spans="1:9" s="20" customFormat="1" ht="20.25" customHeight="1" outlineLevel="2" x14ac:dyDescent="0.2">
      <c r="A86" s="18" t="str">
        <f t="shared" si="6"/>
        <v>평택시</v>
      </c>
      <c r="B86" s="13" t="s">
        <v>193</v>
      </c>
      <c r="C86" s="18" t="s">
        <v>194</v>
      </c>
      <c r="D86" s="18" t="s">
        <v>194</v>
      </c>
      <c r="E86" s="14">
        <v>1400</v>
      </c>
      <c r="F86" s="14"/>
      <c r="G86" s="15"/>
      <c r="H86" s="15">
        <v>605000</v>
      </c>
      <c r="I86" s="18"/>
    </row>
    <row r="87" spans="1:9" s="20" customFormat="1" ht="20.25" customHeight="1" outlineLevel="2" x14ac:dyDescent="0.2">
      <c r="A87" s="18" t="str">
        <f t="shared" si="6"/>
        <v>평택시</v>
      </c>
      <c r="B87" s="13" t="s">
        <v>197</v>
      </c>
      <c r="C87" s="18" t="s">
        <v>198</v>
      </c>
      <c r="D87" s="18" t="s">
        <v>199</v>
      </c>
      <c r="E87" s="15">
        <v>750</v>
      </c>
      <c r="F87" s="15"/>
      <c r="G87" s="15">
        <v>3</v>
      </c>
      <c r="H87" s="15">
        <v>489750</v>
      </c>
      <c r="I87" s="18"/>
    </row>
    <row r="88" spans="1:9" s="20" customFormat="1" ht="20.25" customHeight="1" outlineLevel="2" x14ac:dyDescent="0.2">
      <c r="A88" s="18" t="str">
        <f t="shared" si="6"/>
        <v>평택시</v>
      </c>
      <c r="B88" s="13" t="s">
        <v>330</v>
      </c>
      <c r="C88" s="18" t="s">
        <v>195</v>
      </c>
      <c r="D88" s="18" t="s">
        <v>196</v>
      </c>
      <c r="E88" s="15">
        <v>85</v>
      </c>
      <c r="F88" s="15"/>
      <c r="G88" s="15">
        <v>1</v>
      </c>
      <c r="H88" s="15">
        <v>49300</v>
      </c>
      <c r="I88" s="18"/>
    </row>
    <row r="89" spans="1:9" s="20" customFormat="1" ht="20.25" customHeight="1" outlineLevel="2" x14ac:dyDescent="0.2">
      <c r="A89" s="18" t="str">
        <f t="shared" si="6"/>
        <v>평택시</v>
      </c>
      <c r="B89" s="13" t="s">
        <v>327</v>
      </c>
      <c r="C89" s="18" t="s">
        <v>200</v>
      </c>
      <c r="D89" s="18" t="s">
        <v>201</v>
      </c>
      <c r="E89" s="15">
        <v>20</v>
      </c>
      <c r="F89" s="15"/>
      <c r="G89" s="15">
        <v>1</v>
      </c>
      <c r="H89" s="15">
        <v>28000</v>
      </c>
      <c r="I89" s="18"/>
    </row>
    <row r="90" spans="1:9" s="20" customFormat="1" ht="20.25" customHeight="1" outlineLevel="2" x14ac:dyDescent="0.2">
      <c r="A90" s="18" t="str">
        <f t="shared" si="6"/>
        <v>평택시</v>
      </c>
      <c r="B90" s="13" t="s">
        <v>328</v>
      </c>
      <c r="C90" s="18" t="s">
        <v>202</v>
      </c>
      <c r="D90" s="18" t="s">
        <v>203</v>
      </c>
      <c r="E90" s="15">
        <v>30</v>
      </c>
      <c r="F90" s="15"/>
      <c r="G90" s="15">
        <v>1</v>
      </c>
      <c r="H90" s="15">
        <v>33000</v>
      </c>
      <c r="I90" s="18"/>
    </row>
    <row r="91" spans="1:9" s="20" customFormat="1" ht="20.25" customHeight="1" outlineLevel="2" x14ac:dyDescent="0.2">
      <c r="A91" s="18" t="str">
        <f t="shared" si="6"/>
        <v>평택시</v>
      </c>
      <c r="B91" s="13" t="s">
        <v>207</v>
      </c>
      <c r="C91" s="18" t="s">
        <v>208</v>
      </c>
      <c r="D91" s="18" t="s">
        <v>209</v>
      </c>
      <c r="E91" s="15">
        <v>150</v>
      </c>
      <c r="F91" s="15"/>
      <c r="G91" s="15">
        <v>1</v>
      </c>
      <c r="H91" s="15">
        <v>211534</v>
      </c>
      <c r="I91" s="18"/>
    </row>
    <row r="92" spans="1:9" s="20" customFormat="1" ht="20.25" customHeight="1" outlineLevel="2" x14ac:dyDescent="0.2">
      <c r="A92" s="18" t="str">
        <f t="shared" si="6"/>
        <v>평택시</v>
      </c>
      <c r="B92" s="13" t="s">
        <v>88</v>
      </c>
      <c r="C92" s="18" t="s">
        <v>210</v>
      </c>
      <c r="D92" s="18" t="s">
        <v>210</v>
      </c>
      <c r="E92" s="14">
        <f>3010-200</f>
        <v>2810</v>
      </c>
      <c r="F92" s="14"/>
      <c r="G92" s="15">
        <v>155</v>
      </c>
      <c r="H92" s="15">
        <f>1408868-1175308+100000</f>
        <v>333560</v>
      </c>
      <c r="I92" s="18"/>
    </row>
    <row r="93" spans="1:9" s="20" customFormat="1" ht="20.25" customHeight="1" outlineLevel="2" x14ac:dyDescent="0.2">
      <c r="A93" s="18" t="str">
        <f t="shared" si="6"/>
        <v>평택시</v>
      </c>
      <c r="B93" s="13" t="s">
        <v>89</v>
      </c>
      <c r="C93" s="18" t="s">
        <v>210</v>
      </c>
      <c r="D93" s="18" t="s">
        <v>211</v>
      </c>
      <c r="E93" s="15"/>
      <c r="F93" s="15"/>
      <c r="G93" s="15"/>
      <c r="H93" s="15">
        <v>283647</v>
      </c>
      <c r="I93" s="18"/>
    </row>
    <row r="94" spans="1:9" s="20" customFormat="1" ht="20.25" customHeight="1" outlineLevel="2" x14ac:dyDescent="0.2">
      <c r="A94" s="18" t="str">
        <f t="shared" si="6"/>
        <v>평택시</v>
      </c>
      <c r="B94" s="13" t="s">
        <v>113</v>
      </c>
      <c r="C94" s="18" t="s">
        <v>210</v>
      </c>
      <c r="D94" s="18" t="s">
        <v>210</v>
      </c>
      <c r="E94" s="14"/>
      <c r="F94" s="14"/>
      <c r="G94" s="15"/>
      <c r="H94" s="15">
        <v>2050000</v>
      </c>
      <c r="I94" s="25"/>
    </row>
    <row r="95" spans="1:9" s="20" customFormat="1" ht="20.25" customHeight="1" outlineLevel="1" x14ac:dyDescent="0.2">
      <c r="A95" s="29" t="s">
        <v>17</v>
      </c>
      <c r="B95" s="29" t="s">
        <v>21</v>
      </c>
      <c r="C95" s="29"/>
      <c r="D95" s="29"/>
      <c r="E95" s="11">
        <f>SUM(E96:E104)</f>
        <v>680</v>
      </c>
      <c r="F95" s="12">
        <f>SUM(F96:F104)</f>
        <v>0</v>
      </c>
      <c r="G95" s="12">
        <f>SUM(G96:G104)</f>
        <v>239</v>
      </c>
      <c r="H95" s="12">
        <f>SUM(H96:H104)</f>
        <v>1209542.0589817462</v>
      </c>
      <c r="I95" s="29"/>
    </row>
    <row r="96" spans="1:9" s="20" customFormat="1" ht="20.25" customHeight="1" outlineLevel="2" x14ac:dyDescent="0.2">
      <c r="A96" s="21" t="str">
        <f>B95</f>
        <v>안양시</v>
      </c>
      <c r="B96" s="17" t="s">
        <v>331</v>
      </c>
      <c r="C96" s="18" t="s">
        <v>169</v>
      </c>
      <c r="D96" s="18" t="s">
        <v>170</v>
      </c>
      <c r="E96" s="15">
        <v>60</v>
      </c>
      <c r="F96" s="15"/>
      <c r="G96" s="15">
        <v>234</v>
      </c>
      <c r="H96" s="15">
        <v>45000</v>
      </c>
      <c r="I96" s="18"/>
    </row>
    <row r="97" spans="1:9" s="20" customFormat="1" ht="20.25" customHeight="1" outlineLevel="2" x14ac:dyDescent="0.2">
      <c r="A97" s="18" t="str">
        <f>A96</f>
        <v>안양시</v>
      </c>
      <c r="B97" s="17" t="s">
        <v>171</v>
      </c>
      <c r="C97" s="18" t="s">
        <v>172</v>
      </c>
      <c r="D97" s="18" t="s">
        <v>172</v>
      </c>
      <c r="E97" s="15">
        <v>35</v>
      </c>
      <c r="F97" s="15"/>
      <c r="G97" s="15">
        <v>3</v>
      </c>
      <c r="H97" s="15">
        <v>48000</v>
      </c>
      <c r="I97" s="18"/>
    </row>
    <row r="98" spans="1:9" s="20" customFormat="1" ht="20.25" customHeight="1" outlineLevel="2" x14ac:dyDescent="0.2">
      <c r="A98" s="18" t="str">
        <f t="shared" ref="A98:A104" si="7">A97</f>
        <v>안양시</v>
      </c>
      <c r="B98" s="17" t="s">
        <v>174</v>
      </c>
      <c r="C98" s="18" t="s">
        <v>175</v>
      </c>
      <c r="D98" s="18" t="s">
        <v>176</v>
      </c>
      <c r="E98" s="15">
        <v>205</v>
      </c>
      <c r="F98" s="15"/>
      <c r="G98" s="15">
        <v>1</v>
      </c>
      <c r="H98" s="15">
        <v>141360</v>
      </c>
      <c r="I98" s="18"/>
    </row>
    <row r="99" spans="1:9" s="20" customFormat="1" ht="20.25" customHeight="1" outlineLevel="2" x14ac:dyDescent="0.2">
      <c r="A99" s="18" t="str">
        <f t="shared" si="7"/>
        <v>안양시</v>
      </c>
      <c r="B99" s="17" t="s">
        <v>332</v>
      </c>
      <c r="C99" s="18" t="s">
        <v>177</v>
      </c>
      <c r="D99" s="18" t="s">
        <v>177</v>
      </c>
      <c r="E99" s="15"/>
      <c r="F99" s="15"/>
      <c r="G99" s="15"/>
      <c r="H99" s="15">
        <v>50000</v>
      </c>
      <c r="I99" s="18"/>
    </row>
    <row r="100" spans="1:9" s="20" customFormat="1" ht="20.25" customHeight="1" outlineLevel="2" x14ac:dyDescent="0.2">
      <c r="A100" s="18" t="str">
        <f t="shared" si="7"/>
        <v>안양시</v>
      </c>
      <c r="B100" s="17" t="s">
        <v>333</v>
      </c>
      <c r="C100" s="18" t="s">
        <v>178</v>
      </c>
      <c r="D100" s="18" t="s">
        <v>178</v>
      </c>
      <c r="E100" s="15"/>
      <c r="F100" s="15"/>
      <c r="G100" s="15"/>
      <c r="H100" s="15">
        <v>40000</v>
      </c>
      <c r="I100" s="18"/>
    </row>
    <row r="101" spans="1:9" s="20" customFormat="1" ht="20.25" customHeight="1" outlineLevel="2" x14ac:dyDescent="0.2">
      <c r="A101" s="18" t="str">
        <f t="shared" si="7"/>
        <v>안양시</v>
      </c>
      <c r="B101" s="17" t="s">
        <v>334</v>
      </c>
      <c r="C101" s="18" t="s">
        <v>179</v>
      </c>
      <c r="D101" s="18" t="s">
        <v>180</v>
      </c>
      <c r="E101" s="15">
        <v>200</v>
      </c>
      <c r="F101" s="15"/>
      <c r="G101" s="15">
        <v>1</v>
      </c>
      <c r="H101" s="15">
        <v>161648</v>
      </c>
      <c r="I101" s="18"/>
    </row>
    <row r="102" spans="1:9" s="20" customFormat="1" ht="20.25" customHeight="1" outlineLevel="2" x14ac:dyDescent="0.2">
      <c r="A102" s="18" t="str">
        <f t="shared" si="7"/>
        <v>안양시</v>
      </c>
      <c r="B102" s="17" t="s">
        <v>119</v>
      </c>
      <c r="C102" s="18" t="s">
        <v>173</v>
      </c>
      <c r="D102" s="18" t="s">
        <v>173</v>
      </c>
      <c r="E102" s="15">
        <v>180</v>
      </c>
      <c r="F102" s="15"/>
      <c r="G102" s="15"/>
      <c r="H102" s="15">
        <f>150000+100000</f>
        <v>250000</v>
      </c>
      <c r="I102" s="18"/>
    </row>
    <row r="103" spans="1:9" s="20" customFormat="1" ht="20.25" customHeight="1" outlineLevel="2" x14ac:dyDescent="0.2">
      <c r="A103" s="18" t="str">
        <f t="shared" si="7"/>
        <v>안양시</v>
      </c>
      <c r="B103" s="17" t="s">
        <v>89</v>
      </c>
      <c r="C103" s="18" t="s">
        <v>181</v>
      </c>
      <c r="D103" s="18" t="s">
        <v>173</v>
      </c>
      <c r="E103" s="15"/>
      <c r="F103" s="15"/>
      <c r="G103" s="15"/>
      <c r="H103" s="15">
        <v>239301.83333333326</v>
      </c>
      <c r="I103" s="18"/>
    </row>
    <row r="104" spans="1:9" s="20" customFormat="1" ht="20.25" customHeight="1" outlineLevel="2" x14ac:dyDescent="0.2">
      <c r="A104" s="18" t="str">
        <f t="shared" si="7"/>
        <v>안양시</v>
      </c>
      <c r="B104" s="17" t="s">
        <v>86</v>
      </c>
      <c r="C104" s="18" t="s">
        <v>181</v>
      </c>
      <c r="D104" s="18" t="s">
        <v>173</v>
      </c>
      <c r="E104" s="15"/>
      <c r="F104" s="15"/>
      <c r="G104" s="15"/>
      <c r="H104" s="15">
        <v>234232.225648413</v>
      </c>
      <c r="I104" s="18"/>
    </row>
    <row r="105" spans="1:9" s="20" customFormat="1" ht="20.25" customHeight="1" outlineLevel="1" x14ac:dyDescent="0.2">
      <c r="A105" s="29" t="s">
        <v>17</v>
      </c>
      <c r="B105" s="29" t="s">
        <v>22</v>
      </c>
      <c r="C105" s="29"/>
      <c r="D105" s="29"/>
      <c r="E105" s="11">
        <f>SUM(E106:E115)</f>
        <v>407</v>
      </c>
      <c r="F105" s="12">
        <f>SUM(F106:F115)</f>
        <v>0</v>
      </c>
      <c r="G105" s="12">
        <f>SUM(G106:G115)</f>
        <v>1752</v>
      </c>
      <c r="H105" s="12">
        <f>SUM(H106:H115)</f>
        <v>1449016.1789273815</v>
      </c>
      <c r="I105" s="29"/>
    </row>
    <row r="106" spans="1:9" s="20" customFormat="1" ht="20.25" customHeight="1" outlineLevel="2" x14ac:dyDescent="0.2">
      <c r="A106" s="21" t="str">
        <f>B105</f>
        <v>시흥시</v>
      </c>
      <c r="B106" s="17" t="s">
        <v>335</v>
      </c>
      <c r="C106" s="18" t="s">
        <v>212</v>
      </c>
      <c r="D106" s="18" t="s">
        <v>212</v>
      </c>
      <c r="E106" s="15">
        <v>30</v>
      </c>
      <c r="F106" s="15"/>
      <c r="G106" s="15">
        <v>400</v>
      </c>
      <c r="H106" s="15">
        <v>40000</v>
      </c>
      <c r="I106" s="18"/>
    </row>
    <row r="107" spans="1:9" s="20" customFormat="1" ht="20.25" customHeight="1" outlineLevel="2" x14ac:dyDescent="0.2">
      <c r="A107" s="18" t="str">
        <f>A106</f>
        <v>시흥시</v>
      </c>
      <c r="B107" s="17" t="s">
        <v>336</v>
      </c>
      <c r="C107" s="18" t="s">
        <v>213</v>
      </c>
      <c r="D107" s="18" t="s">
        <v>214</v>
      </c>
      <c r="E107" s="15">
        <v>200</v>
      </c>
      <c r="F107" s="15"/>
      <c r="G107" s="15">
        <v>1297</v>
      </c>
      <c r="H107" s="15">
        <v>150000</v>
      </c>
      <c r="I107" s="18"/>
    </row>
    <row r="108" spans="1:9" s="20" customFormat="1" ht="20.25" customHeight="1" outlineLevel="2" x14ac:dyDescent="0.2">
      <c r="A108" s="18" t="str">
        <f t="shared" ref="A108:A115" si="8">A107</f>
        <v>시흥시</v>
      </c>
      <c r="B108" s="17" t="s">
        <v>337</v>
      </c>
      <c r="C108" s="18" t="s">
        <v>215</v>
      </c>
      <c r="D108" s="18" t="s">
        <v>215</v>
      </c>
      <c r="E108" s="15">
        <v>32</v>
      </c>
      <c r="F108" s="15"/>
      <c r="G108" s="15">
        <v>43</v>
      </c>
      <c r="H108" s="15">
        <v>22509</v>
      </c>
      <c r="I108" s="18"/>
    </row>
    <row r="109" spans="1:9" s="20" customFormat="1" ht="20.25" customHeight="1" outlineLevel="2" x14ac:dyDescent="0.2">
      <c r="A109" s="18" t="str">
        <f t="shared" si="8"/>
        <v>시흥시</v>
      </c>
      <c r="B109" s="17" t="s">
        <v>339</v>
      </c>
      <c r="C109" s="18" t="s">
        <v>216</v>
      </c>
      <c r="D109" s="18" t="s">
        <v>216</v>
      </c>
      <c r="E109" s="15">
        <v>10</v>
      </c>
      <c r="F109" s="15"/>
      <c r="G109" s="15">
        <v>1</v>
      </c>
      <c r="H109" s="15">
        <v>25000</v>
      </c>
      <c r="I109" s="18"/>
    </row>
    <row r="110" spans="1:9" s="20" customFormat="1" ht="20.25" customHeight="1" outlineLevel="2" x14ac:dyDescent="0.2">
      <c r="A110" s="18" t="str">
        <f t="shared" si="8"/>
        <v>시흥시</v>
      </c>
      <c r="B110" s="17" t="s">
        <v>338</v>
      </c>
      <c r="C110" s="18" t="s">
        <v>217</v>
      </c>
      <c r="D110" s="18" t="s">
        <v>217</v>
      </c>
      <c r="E110" s="15">
        <v>95</v>
      </c>
      <c r="F110" s="15"/>
      <c r="G110" s="15">
        <v>6</v>
      </c>
      <c r="H110" s="15">
        <v>54000</v>
      </c>
      <c r="I110" s="18"/>
    </row>
    <row r="111" spans="1:9" s="20" customFormat="1" ht="20.25" customHeight="1" outlineLevel="2" x14ac:dyDescent="0.2">
      <c r="A111" s="18" t="str">
        <f t="shared" si="8"/>
        <v>시흥시</v>
      </c>
      <c r="B111" s="17" t="s">
        <v>340</v>
      </c>
      <c r="C111" s="18" t="s">
        <v>218</v>
      </c>
      <c r="D111" s="18" t="s">
        <v>218</v>
      </c>
      <c r="E111" s="15">
        <v>40</v>
      </c>
      <c r="F111" s="15"/>
      <c r="G111" s="15">
        <v>5</v>
      </c>
      <c r="H111" s="15">
        <v>25000</v>
      </c>
      <c r="I111" s="18"/>
    </row>
    <row r="112" spans="1:9" s="20" customFormat="1" ht="20.25" customHeight="1" outlineLevel="2" x14ac:dyDescent="0.2">
      <c r="A112" s="18" t="str">
        <f t="shared" si="8"/>
        <v>시흥시</v>
      </c>
      <c r="B112" s="17" t="s">
        <v>219</v>
      </c>
      <c r="C112" s="18" t="s">
        <v>220</v>
      </c>
      <c r="D112" s="18" t="s">
        <v>221</v>
      </c>
      <c r="E112" s="15"/>
      <c r="F112" s="15"/>
      <c r="G112" s="15"/>
      <c r="H112" s="15">
        <v>23000</v>
      </c>
      <c r="I112" s="18"/>
    </row>
    <row r="113" spans="1:9" s="20" customFormat="1" ht="20.25" customHeight="1" outlineLevel="2" x14ac:dyDescent="0.2">
      <c r="A113" s="18" t="str">
        <f t="shared" si="8"/>
        <v>시흥시</v>
      </c>
      <c r="B113" s="17" t="s">
        <v>119</v>
      </c>
      <c r="C113" s="18" t="s">
        <v>222</v>
      </c>
      <c r="D113" s="18" t="s">
        <v>222</v>
      </c>
      <c r="E113" s="15"/>
      <c r="F113" s="15"/>
      <c r="G113" s="15"/>
      <c r="H113" s="15">
        <f>146700+100000</f>
        <v>246700</v>
      </c>
      <c r="I113" s="18"/>
    </row>
    <row r="114" spans="1:9" s="20" customFormat="1" ht="20.25" customHeight="1" outlineLevel="2" x14ac:dyDescent="0.2">
      <c r="A114" s="18" t="str">
        <f t="shared" si="8"/>
        <v>시흥시</v>
      </c>
      <c r="B114" s="17" t="s">
        <v>89</v>
      </c>
      <c r="C114" s="18" t="s">
        <v>222</v>
      </c>
      <c r="D114" s="18" t="s">
        <v>222</v>
      </c>
      <c r="E114" s="15"/>
      <c r="F114" s="15"/>
      <c r="G114" s="15"/>
      <c r="H114" s="15">
        <v>432200.16666666669</v>
      </c>
      <c r="I114" s="18"/>
    </row>
    <row r="115" spans="1:9" s="20" customFormat="1" ht="20.25" customHeight="1" outlineLevel="2" x14ac:dyDescent="0.2">
      <c r="A115" s="18" t="str">
        <f t="shared" si="8"/>
        <v>시흥시</v>
      </c>
      <c r="B115" s="17" t="s">
        <v>86</v>
      </c>
      <c r="C115" s="18" t="s">
        <v>222</v>
      </c>
      <c r="D115" s="18" t="s">
        <v>222</v>
      </c>
      <c r="E115" s="15"/>
      <c r="F115" s="15"/>
      <c r="G115" s="15"/>
      <c r="H115" s="15">
        <v>430607.01226071484</v>
      </c>
      <c r="I115" s="18"/>
    </row>
    <row r="116" spans="1:9" s="20" customFormat="1" ht="20.25" customHeight="1" outlineLevel="1" x14ac:dyDescent="0.2">
      <c r="A116" s="29" t="s">
        <v>17</v>
      </c>
      <c r="B116" s="29" t="s">
        <v>223</v>
      </c>
      <c r="C116" s="29"/>
      <c r="D116" s="29"/>
      <c r="E116" s="11">
        <f>SUM(E117:E127)</f>
        <v>3583</v>
      </c>
      <c r="F116" s="12">
        <f>SUM(F117:F127)</f>
        <v>0</v>
      </c>
      <c r="G116" s="12">
        <f>SUM(G117:G127)</f>
        <v>13868</v>
      </c>
      <c r="H116" s="12">
        <f>SUM(H117:H127)</f>
        <v>2521133.1382877012</v>
      </c>
      <c r="I116" s="29"/>
    </row>
    <row r="117" spans="1:9" s="20" customFormat="1" ht="20.25" customHeight="1" outlineLevel="2" x14ac:dyDescent="0.2">
      <c r="A117" s="21" t="str">
        <f>B116</f>
        <v>광명시</v>
      </c>
      <c r="B117" s="27" t="s">
        <v>341</v>
      </c>
      <c r="C117" s="21" t="s">
        <v>224</v>
      </c>
      <c r="D117" s="21" t="s">
        <v>224</v>
      </c>
      <c r="E117" s="24">
        <v>15</v>
      </c>
      <c r="F117" s="24"/>
      <c r="G117" s="24">
        <v>3804</v>
      </c>
      <c r="H117" s="24">
        <v>35000</v>
      </c>
      <c r="I117" s="21"/>
    </row>
    <row r="118" spans="1:9" s="20" customFormat="1" ht="20.25" customHeight="1" outlineLevel="2" x14ac:dyDescent="0.2">
      <c r="A118" s="18" t="str">
        <f>A117</f>
        <v>광명시</v>
      </c>
      <c r="B118" s="17" t="s">
        <v>342</v>
      </c>
      <c r="C118" s="18" t="s">
        <v>225</v>
      </c>
      <c r="D118" s="18" t="s">
        <v>226</v>
      </c>
      <c r="E118" s="15">
        <v>450</v>
      </c>
      <c r="F118" s="15"/>
      <c r="G118" s="15">
        <v>1957</v>
      </c>
      <c r="H118" s="15">
        <v>640000</v>
      </c>
      <c r="I118" s="18"/>
    </row>
    <row r="119" spans="1:9" s="20" customFormat="1" ht="20.25" customHeight="1" outlineLevel="2" x14ac:dyDescent="0.2">
      <c r="A119" s="18" t="str">
        <f t="shared" ref="A119:A127" si="9">A118</f>
        <v>광명시</v>
      </c>
      <c r="B119" s="17" t="s">
        <v>343</v>
      </c>
      <c r="C119" s="18" t="s">
        <v>227</v>
      </c>
      <c r="D119" s="18" t="s">
        <v>228</v>
      </c>
      <c r="E119" s="15">
        <v>135</v>
      </c>
      <c r="F119" s="15"/>
      <c r="G119" s="15">
        <v>3585</v>
      </c>
      <c r="H119" s="15">
        <v>161060</v>
      </c>
      <c r="I119" s="18"/>
    </row>
    <row r="120" spans="1:9" s="20" customFormat="1" ht="20.25" customHeight="1" outlineLevel="2" x14ac:dyDescent="0.2">
      <c r="A120" s="18" t="str">
        <f t="shared" si="9"/>
        <v>광명시</v>
      </c>
      <c r="B120" s="17" t="s">
        <v>344</v>
      </c>
      <c r="C120" s="18" t="s">
        <v>229</v>
      </c>
      <c r="D120" s="18" t="s">
        <v>229</v>
      </c>
      <c r="E120" s="15">
        <v>35</v>
      </c>
      <c r="F120" s="15"/>
      <c r="G120" s="15">
        <v>169</v>
      </c>
      <c r="H120" s="15">
        <v>46987.5</v>
      </c>
      <c r="I120" s="18"/>
    </row>
    <row r="121" spans="1:9" s="20" customFormat="1" ht="20.25" customHeight="1" outlineLevel="2" x14ac:dyDescent="0.2">
      <c r="A121" s="18" t="str">
        <f t="shared" si="9"/>
        <v>광명시</v>
      </c>
      <c r="B121" s="17" t="s">
        <v>345</v>
      </c>
      <c r="C121" s="18" t="s">
        <v>230</v>
      </c>
      <c r="D121" s="18" t="s">
        <v>230</v>
      </c>
      <c r="E121" s="15">
        <v>15</v>
      </c>
      <c r="F121" s="15"/>
      <c r="G121" s="15">
        <v>203</v>
      </c>
      <c r="H121" s="15">
        <v>36042.5</v>
      </c>
      <c r="I121" s="18"/>
    </row>
    <row r="122" spans="1:9" s="20" customFormat="1" ht="20.25" customHeight="1" outlineLevel="2" x14ac:dyDescent="0.2">
      <c r="A122" s="18" t="str">
        <f t="shared" si="9"/>
        <v>광명시</v>
      </c>
      <c r="B122" s="17" t="s">
        <v>346</v>
      </c>
      <c r="C122" s="18" t="s">
        <v>231</v>
      </c>
      <c r="D122" s="18" t="s">
        <v>231</v>
      </c>
      <c r="E122" s="15">
        <v>20</v>
      </c>
      <c r="F122" s="15"/>
      <c r="G122" s="15">
        <v>1490</v>
      </c>
      <c r="H122" s="15">
        <v>53000</v>
      </c>
      <c r="I122" s="18"/>
    </row>
    <row r="123" spans="1:9" s="20" customFormat="1" ht="20.25" customHeight="1" outlineLevel="2" x14ac:dyDescent="0.2">
      <c r="A123" s="18" t="str">
        <f t="shared" si="9"/>
        <v>광명시</v>
      </c>
      <c r="B123" s="17" t="s">
        <v>232</v>
      </c>
      <c r="C123" s="18" t="s">
        <v>233</v>
      </c>
      <c r="D123" s="18" t="s">
        <v>234</v>
      </c>
      <c r="E123" s="15">
        <v>2583</v>
      </c>
      <c r="F123" s="15"/>
      <c r="G123" s="15">
        <v>2658</v>
      </c>
      <c r="H123" s="15">
        <v>520000</v>
      </c>
      <c r="I123" s="18"/>
    </row>
    <row r="124" spans="1:9" s="20" customFormat="1" ht="20.25" customHeight="1" outlineLevel="2" x14ac:dyDescent="0.2">
      <c r="A124" s="18" t="str">
        <f t="shared" si="9"/>
        <v>광명시</v>
      </c>
      <c r="B124" s="17" t="s">
        <v>235</v>
      </c>
      <c r="C124" s="18" t="s">
        <v>236</v>
      </c>
      <c r="D124" s="18" t="s">
        <v>237</v>
      </c>
      <c r="E124" s="15">
        <v>330</v>
      </c>
      <c r="F124" s="15"/>
      <c r="G124" s="15">
        <v>2</v>
      </c>
      <c r="H124" s="15">
        <v>229903</v>
      </c>
      <c r="I124" s="18"/>
    </row>
    <row r="125" spans="1:9" s="20" customFormat="1" ht="20.25" customHeight="1" outlineLevel="2" x14ac:dyDescent="0.2">
      <c r="A125" s="18" t="str">
        <f t="shared" si="9"/>
        <v>광명시</v>
      </c>
      <c r="B125" s="17" t="s">
        <v>119</v>
      </c>
      <c r="C125" s="18" t="s">
        <v>238</v>
      </c>
      <c r="D125" s="18" t="s">
        <v>238</v>
      </c>
      <c r="E125" s="15"/>
      <c r="F125" s="15"/>
      <c r="G125" s="15"/>
      <c r="H125" s="15">
        <f>146700+100000</f>
        <v>246700</v>
      </c>
      <c r="I125" s="18"/>
    </row>
    <row r="126" spans="1:9" s="20" customFormat="1" ht="20.25" customHeight="1" outlineLevel="2" x14ac:dyDescent="0.2">
      <c r="A126" s="18" t="str">
        <f t="shared" si="9"/>
        <v>광명시</v>
      </c>
      <c r="B126" s="17" t="s">
        <v>89</v>
      </c>
      <c r="C126" s="18" t="s">
        <v>238</v>
      </c>
      <c r="D126" s="18" t="s">
        <v>238</v>
      </c>
      <c r="E126" s="15"/>
      <c r="F126" s="15"/>
      <c r="G126" s="15"/>
      <c r="H126" s="15">
        <v>144687.83333333326</v>
      </c>
      <c r="I126" s="18"/>
    </row>
    <row r="127" spans="1:9" s="20" customFormat="1" ht="20.25" customHeight="1" outlineLevel="2" x14ac:dyDescent="0.2">
      <c r="A127" s="18" t="str">
        <f t="shared" si="9"/>
        <v>광명시</v>
      </c>
      <c r="B127" s="17" t="s">
        <v>86</v>
      </c>
      <c r="C127" s="18" t="s">
        <v>238</v>
      </c>
      <c r="D127" s="18" t="s">
        <v>238</v>
      </c>
      <c r="E127" s="15"/>
      <c r="F127" s="15"/>
      <c r="G127" s="15"/>
      <c r="H127" s="15">
        <v>407752.3049543681</v>
      </c>
      <c r="I127" s="18"/>
    </row>
    <row r="128" spans="1:9" s="20" customFormat="1" ht="20.25" customHeight="1" outlineLevel="1" x14ac:dyDescent="0.2">
      <c r="A128" s="29" t="s">
        <v>17</v>
      </c>
      <c r="B128" s="29" t="s">
        <v>240</v>
      </c>
      <c r="C128" s="29"/>
      <c r="D128" s="29"/>
      <c r="E128" s="11">
        <f>SUM(E129:E132)</f>
        <v>10</v>
      </c>
      <c r="F128" s="12">
        <f>SUM(F129:F132)</f>
        <v>0</v>
      </c>
      <c r="G128" s="12">
        <f>SUM(G129:G132)</f>
        <v>1</v>
      </c>
      <c r="H128" s="12">
        <f>SUM(H129:H132)</f>
        <v>496595.14923766715</v>
      </c>
      <c r="I128" s="29"/>
    </row>
    <row r="129" spans="1:9" s="20" customFormat="1" ht="20.25" customHeight="1" outlineLevel="2" x14ac:dyDescent="0.2">
      <c r="A129" s="21" t="str">
        <f>B128</f>
        <v>군포시</v>
      </c>
      <c r="B129" s="17" t="s">
        <v>347</v>
      </c>
      <c r="C129" s="18" t="s">
        <v>239</v>
      </c>
      <c r="D129" s="18" t="s">
        <v>239</v>
      </c>
      <c r="E129" s="15">
        <v>10</v>
      </c>
      <c r="F129" s="15"/>
      <c r="G129" s="15">
        <v>1</v>
      </c>
      <c r="H129" s="15">
        <v>25000</v>
      </c>
      <c r="I129" s="18"/>
    </row>
    <row r="130" spans="1:9" s="20" customFormat="1" ht="20.25" customHeight="1" outlineLevel="2" x14ac:dyDescent="0.2">
      <c r="A130" s="18" t="str">
        <f>A129</f>
        <v>군포시</v>
      </c>
      <c r="B130" s="17" t="s">
        <v>119</v>
      </c>
      <c r="C130" s="18" t="s">
        <v>241</v>
      </c>
      <c r="D130" s="18" t="s">
        <v>241</v>
      </c>
      <c r="E130" s="15"/>
      <c r="F130" s="15"/>
      <c r="G130" s="15"/>
      <c r="H130" s="15">
        <f>146700+100000</f>
        <v>246700</v>
      </c>
      <c r="I130" s="18"/>
    </row>
    <row r="131" spans="1:9" s="20" customFormat="1" ht="20.25" customHeight="1" outlineLevel="2" x14ac:dyDescent="0.2">
      <c r="A131" s="18" t="str">
        <f t="shared" ref="A131:A132" si="10">A130</f>
        <v>군포시</v>
      </c>
      <c r="B131" s="17" t="s">
        <v>89</v>
      </c>
      <c r="C131" s="18" t="s">
        <v>241</v>
      </c>
      <c r="D131" s="18" t="s">
        <v>241</v>
      </c>
      <c r="E131" s="15"/>
      <c r="F131" s="15"/>
      <c r="G131" s="15"/>
      <c r="H131" s="15">
        <v>180094.83333333326</v>
      </c>
      <c r="I131" s="18"/>
    </row>
    <row r="132" spans="1:9" s="20" customFormat="1" ht="20.25" customHeight="1" outlineLevel="2" x14ac:dyDescent="0.2">
      <c r="A132" s="18" t="str">
        <f t="shared" si="10"/>
        <v>군포시</v>
      </c>
      <c r="B132" s="17" t="s">
        <v>86</v>
      </c>
      <c r="C132" s="18" t="s">
        <v>241</v>
      </c>
      <c r="D132" s="18" t="s">
        <v>241</v>
      </c>
      <c r="E132" s="15"/>
      <c r="F132" s="15"/>
      <c r="G132" s="15"/>
      <c r="H132" s="15">
        <v>44800.315904333904</v>
      </c>
      <c r="I132" s="18"/>
    </row>
    <row r="133" spans="1:9" s="20" customFormat="1" ht="20.25" customHeight="1" outlineLevel="1" x14ac:dyDescent="0.2">
      <c r="A133" s="29" t="s">
        <v>17</v>
      </c>
      <c r="B133" s="29" t="s">
        <v>23</v>
      </c>
      <c r="C133" s="29"/>
      <c r="D133" s="29"/>
      <c r="E133" s="11">
        <f>SUM(E134:E142)</f>
        <v>1445</v>
      </c>
      <c r="F133" s="12">
        <f>SUM(F134:F142)</f>
        <v>0</v>
      </c>
      <c r="G133" s="12">
        <f>SUM(G134:G142)</f>
        <v>21642</v>
      </c>
      <c r="H133" s="12">
        <f>SUM(H134:H142)</f>
        <v>1233090.5</v>
      </c>
      <c r="I133" s="29"/>
    </row>
    <row r="134" spans="1:9" s="20" customFormat="1" ht="20.25" customHeight="1" outlineLevel="2" x14ac:dyDescent="0.2">
      <c r="A134" s="21" t="str">
        <f>B133</f>
        <v>오산시</v>
      </c>
      <c r="B134" s="13" t="s">
        <v>348</v>
      </c>
      <c r="C134" s="18" t="s">
        <v>242</v>
      </c>
      <c r="D134" s="18" t="s">
        <v>243</v>
      </c>
      <c r="E134" s="14">
        <v>12</v>
      </c>
      <c r="F134" s="14"/>
      <c r="G134" s="15">
        <v>192</v>
      </c>
      <c r="H134" s="15">
        <v>28000</v>
      </c>
      <c r="I134" s="18"/>
    </row>
    <row r="135" spans="1:9" s="20" customFormat="1" ht="20.25" customHeight="1" outlineLevel="2" x14ac:dyDescent="0.2">
      <c r="A135" s="18" t="str">
        <f>A134</f>
        <v>오산시</v>
      </c>
      <c r="B135" s="13" t="s">
        <v>350</v>
      </c>
      <c r="C135" s="18" t="s">
        <v>244</v>
      </c>
      <c r="D135" s="18" t="s">
        <v>244</v>
      </c>
      <c r="E135" s="14">
        <f>1143-250</f>
        <v>893</v>
      </c>
      <c r="F135" s="14"/>
      <c r="G135" s="15">
        <v>21447</v>
      </c>
      <c r="H135" s="15">
        <f>400000-118200</f>
        <v>281800</v>
      </c>
      <c r="I135" s="18"/>
    </row>
    <row r="136" spans="1:9" s="20" customFormat="1" ht="20.25" customHeight="1" outlineLevel="2" x14ac:dyDescent="0.2">
      <c r="A136" s="18" t="str">
        <f t="shared" ref="A136:A142" si="11">A135</f>
        <v>오산시</v>
      </c>
      <c r="B136" s="13" t="s">
        <v>349</v>
      </c>
      <c r="C136" s="18" t="s">
        <v>245</v>
      </c>
      <c r="D136" s="18" t="s">
        <v>246</v>
      </c>
      <c r="E136" s="15">
        <v>230</v>
      </c>
      <c r="F136" s="15"/>
      <c r="G136" s="15">
        <v>1</v>
      </c>
      <c r="H136" s="15">
        <v>55000</v>
      </c>
      <c r="I136" s="18"/>
    </row>
    <row r="137" spans="1:9" s="20" customFormat="1" ht="20.25" customHeight="1" outlineLevel="2" x14ac:dyDescent="0.2">
      <c r="A137" s="18" t="str">
        <f t="shared" si="11"/>
        <v>오산시</v>
      </c>
      <c r="B137" s="22" t="s">
        <v>351</v>
      </c>
      <c r="C137" s="21" t="s">
        <v>250</v>
      </c>
      <c r="D137" s="21" t="s">
        <v>250</v>
      </c>
      <c r="E137" s="24">
        <v>7</v>
      </c>
      <c r="F137" s="24"/>
      <c r="G137" s="24"/>
      <c r="H137" s="24">
        <v>6942</v>
      </c>
      <c r="I137" s="18"/>
    </row>
    <row r="138" spans="1:9" s="20" customFormat="1" ht="20.25" customHeight="1" outlineLevel="2" x14ac:dyDescent="0.2">
      <c r="A138" s="18" t="str">
        <f t="shared" si="11"/>
        <v>오산시</v>
      </c>
      <c r="B138" s="13" t="s">
        <v>352</v>
      </c>
      <c r="C138" s="18" t="s">
        <v>251</v>
      </c>
      <c r="D138" s="18" t="s">
        <v>252</v>
      </c>
      <c r="E138" s="15">
        <v>28</v>
      </c>
      <c r="F138" s="15"/>
      <c r="G138" s="15"/>
      <c r="H138" s="15">
        <v>13884</v>
      </c>
      <c r="I138" s="18"/>
    </row>
    <row r="139" spans="1:9" s="20" customFormat="1" ht="20.25" customHeight="1" outlineLevel="2" x14ac:dyDescent="0.2">
      <c r="A139" s="18" t="str">
        <f t="shared" si="11"/>
        <v>오산시</v>
      </c>
      <c r="B139" s="26" t="s">
        <v>92</v>
      </c>
      <c r="C139" s="18" t="s">
        <v>249</v>
      </c>
      <c r="D139" s="18" t="s">
        <v>249</v>
      </c>
      <c r="E139" s="14">
        <v>230</v>
      </c>
      <c r="F139" s="14"/>
      <c r="G139" s="14"/>
      <c r="H139" s="14">
        <v>179000</v>
      </c>
      <c r="I139" s="18"/>
    </row>
    <row r="140" spans="1:9" s="20" customFormat="1" ht="20.25" customHeight="1" outlineLevel="2" x14ac:dyDescent="0.2">
      <c r="A140" s="18" t="str">
        <f t="shared" si="11"/>
        <v>오산시</v>
      </c>
      <c r="B140" s="13" t="s">
        <v>88</v>
      </c>
      <c r="C140" s="18" t="s">
        <v>247</v>
      </c>
      <c r="D140" s="18" t="s">
        <v>247</v>
      </c>
      <c r="E140" s="14">
        <v>45</v>
      </c>
      <c r="F140" s="14"/>
      <c r="G140" s="15">
        <v>2</v>
      </c>
      <c r="H140" s="15">
        <f>28000+100000</f>
        <v>128000</v>
      </c>
      <c r="I140" s="18"/>
    </row>
    <row r="141" spans="1:9" s="20" customFormat="1" ht="20.25" customHeight="1" outlineLevel="2" x14ac:dyDescent="0.2">
      <c r="A141" s="18" t="str">
        <f t="shared" si="11"/>
        <v>오산시</v>
      </c>
      <c r="B141" s="13" t="s">
        <v>89</v>
      </c>
      <c r="C141" s="18" t="s">
        <v>247</v>
      </c>
      <c r="D141" s="18" t="s">
        <v>248</v>
      </c>
      <c r="E141" s="15"/>
      <c r="F141" s="15"/>
      <c r="G141" s="15"/>
      <c r="H141" s="15">
        <v>89464.5</v>
      </c>
      <c r="I141" s="18"/>
    </row>
    <row r="142" spans="1:9" s="20" customFormat="1" ht="20.25" customHeight="1" outlineLevel="2" x14ac:dyDescent="0.2">
      <c r="A142" s="18" t="str">
        <f t="shared" si="11"/>
        <v>오산시</v>
      </c>
      <c r="B142" s="13" t="s">
        <v>113</v>
      </c>
      <c r="C142" s="18" t="s">
        <v>247</v>
      </c>
      <c r="D142" s="18" t="s">
        <v>247</v>
      </c>
      <c r="E142" s="14"/>
      <c r="F142" s="14"/>
      <c r="G142" s="15"/>
      <c r="H142" s="15">
        <f>451000</f>
        <v>451000</v>
      </c>
      <c r="I142" s="25"/>
    </row>
    <row r="143" spans="1:9" s="20" customFormat="1" ht="20.25" customHeight="1" outlineLevel="1" x14ac:dyDescent="0.2">
      <c r="A143" s="29" t="s">
        <v>13</v>
      </c>
      <c r="B143" s="29" t="s">
        <v>24</v>
      </c>
      <c r="C143" s="29"/>
      <c r="D143" s="29"/>
      <c r="E143" s="11">
        <f>SUM(E144:E153)</f>
        <v>9520</v>
      </c>
      <c r="F143" s="12">
        <f>SUM(F144:F153)</f>
        <v>2</v>
      </c>
      <c r="G143" s="12">
        <f>SUM(G144:G153)</f>
        <v>177</v>
      </c>
      <c r="H143" s="12">
        <f>SUM(H144:H153)</f>
        <v>8186415.75</v>
      </c>
      <c r="I143" s="29"/>
    </row>
    <row r="144" spans="1:9" s="20" customFormat="1" ht="20.25" customHeight="1" outlineLevel="2" x14ac:dyDescent="0.2">
      <c r="A144" s="21" t="str">
        <f>B143</f>
        <v>안성시</v>
      </c>
      <c r="B144" s="13" t="s">
        <v>353</v>
      </c>
      <c r="C144" s="18" t="s">
        <v>253</v>
      </c>
      <c r="D144" s="18" t="s">
        <v>253</v>
      </c>
      <c r="E144" s="14">
        <v>1600</v>
      </c>
      <c r="F144" s="14">
        <v>1</v>
      </c>
      <c r="G144" s="15"/>
      <c r="H144" s="15">
        <v>850000</v>
      </c>
      <c r="I144" s="18"/>
    </row>
    <row r="145" spans="1:9" s="20" customFormat="1" ht="20.25" customHeight="1" outlineLevel="2" x14ac:dyDescent="0.2">
      <c r="A145" s="18" t="str">
        <f>A144</f>
        <v>안성시</v>
      </c>
      <c r="B145" s="13" t="s">
        <v>354</v>
      </c>
      <c r="C145" s="18" t="s">
        <v>254</v>
      </c>
      <c r="D145" s="18" t="s">
        <v>254</v>
      </c>
      <c r="E145" s="14">
        <v>1150</v>
      </c>
      <c r="F145" s="14"/>
      <c r="G145" s="15"/>
      <c r="H145" s="15">
        <v>1345000</v>
      </c>
      <c r="I145" s="18"/>
    </row>
    <row r="146" spans="1:9" s="20" customFormat="1" ht="20.25" customHeight="1" outlineLevel="2" x14ac:dyDescent="0.2">
      <c r="A146" s="18" t="str">
        <f t="shared" ref="A146:A153" si="12">A145</f>
        <v>안성시</v>
      </c>
      <c r="B146" s="13" t="s">
        <v>355</v>
      </c>
      <c r="C146" s="18" t="s">
        <v>255</v>
      </c>
      <c r="D146" s="18" t="s">
        <v>256</v>
      </c>
      <c r="E146" s="15">
        <v>10</v>
      </c>
      <c r="F146" s="15"/>
      <c r="G146" s="15">
        <v>1</v>
      </c>
      <c r="H146" s="15">
        <v>20000</v>
      </c>
      <c r="I146" s="18"/>
    </row>
    <row r="147" spans="1:9" s="20" customFormat="1" ht="20.25" customHeight="1" outlineLevel="2" x14ac:dyDescent="0.2">
      <c r="A147" s="18" t="str">
        <f t="shared" si="12"/>
        <v>안성시</v>
      </c>
      <c r="B147" s="13" t="s">
        <v>356</v>
      </c>
      <c r="C147" s="18" t="s">
        <v>257</v>
      </c>
      <c r="D147" s="18" t="s">
        <v>258</v>
      </c>
      <c r="E147" s="15">
        <v>10</v>
      </c>
      <c r="F147" s="15"/>
      <c r="G147" s="15">
        <v>1</v>
      </c>
      <c r="H147" s="15">
        <v>20000</v>
      </c>
      <c r="I147" s="18"/>
    </row>
    <row r="148" spans="1:9" s="20" customFormat="1" ht="20.25" customHeight="1" outlineLevel="2" x14ac:dyDescent="0.2">
      <c r="A148" s="18" t="str">
        <f t="shared" si="12"/>
        <v>안성시</v>
      </c>
      <c r="B148" s="13" t="s">
        <v>357</v>
      </c>
      <c r="C148" s="18" t="s">
        <v>259</v>
      </c>
      <c r="D148" s="18" t="s">
        <v>260</v>
      </c>
      <c r="E148" s="15">
        <v>2350</v>
      </c>
      <c r="F148" s="15"/>
      <c r="G148" s="15">
        <v>2</v>
      </c>
      <c r="H148" s="15">
        <v>1276000</v>
      </c>
      <c r="I148" s="18"/>
    </row>
    <row r="149" spans="1:9" s="20" customFormat="1" ht="20.25" customHeight="1" outlineLevel="2" x14ac:dyDescent="0.2">
      <c r="A149" s="18" t="str">
        <f t="shared" si="12"/>
        <v>안성시</v>
      </c>
      <c r="B149" s="13" t="s">
        <v>358</v>
      </c>
      <c r="C149" s="18" t="s">
        <v>261</v>
      </c>
      <c r="D149" s="18" t="s">
        <v>262</v>
      </c>
      <c r="E149" s="15">
        <v>100</v>
      </c>
      <c r="F149" s="15"/>
      <c r="G149" s="15">
        <v>1</v>
      </c>
      <c r="H149" s="15">
        <v>30000</v>
      </c>
      <c r="I149" s="18"/>
    </row>
    <row r="150" spans="1:9" s="20" customFormat="1" ht="20.25" customHeight="1" outlineLevel="2" x14ac:dyDescent="0.2">
      <c r="A150" s="18" t="str">
        <f t="shared" si="12"/>
        <v>안성시</v>
      </c>
      <c r="B150" s="26" t="s">
        <v>92</v>
      </c>
      <c r="C150" s="18" t="s">
        <v>265</v>
      </c>
      <c r="D150" s="18" t="s">
        <v>265</v>
      </c>
      <c r="E150" s="14">
        <v>40</v>
      </c>
      <c r="F150" s="14">
        <v>1</v>
      </c>
      <c r="G150" s="14"/>
      <c r="H150" s="14">
        <v>440000</v>
      </c>
      <c r="I150" s="18"/>
    </row>
    <row r="151" spans="1:9" s="20" customFormat="1" ht="20.25" customHeight="1" outlineLevel="2" x14ac:dyDescent="0.2">
      <c r="A151" s="18" t="str">
        <f t="shared" si="12"/>
        <v>안성시</v>
      </c>
      <c r="B151" s="13" t="s">
        <v>88</v>
      </c>
      <c r="C151" s="18" t="s">
        <v>263</v>
      </c>
      <c r="D151" s="18" t="s">
        <v>263</v>
      </c>
      <c r="E151" s="14">
        <v>4260</v>
      </c>
      <c r="F151" s="14"/>
      <c r="G151" s="15">
        <v>172</v>
      </c>
      <c r="H151" s="15">
        <f>2816300+100000</f>
        <v>2916300</v>
      </c>
      <c r="I151" s="25"/>
    </row>
    <row r="152" spans="1:9" s="20" customFormat="1" ht="20.25" customHeight="1" outlineLevel="2" x14ac:dyDescent="0.2">
      <c r="A152" s="18" t="str">
        <f t="shared" si="12"/>
        <v>안성시</v>
      </c>
      <c r="B152" s="13" t="s">
        <v>113</v>
      </c>
      <c r="C152" s="18" t="s">
        <v>263</v>
      </c>
      <c r="D152" s="18" t="s">
        <v>263</v>
      </c>
      <c r="E152" s="14"/>
      <c r="F152" s="14"/>
      <c r="G152" s="15"/>
      <c r="H152" s="15">
        <v>983000</v>
      </c>
      <c r="I152" s="25"/>
    </row>
    <row r="153" spans="1:9" s="20" customFormat="1" ht="20.25" customHeight="1" outlineLevel="2" x14ac:dyDescent="0.2">
      <c r="A153" s="18" t="str">
        <f t="shared" si="12"/>
        <v>안성시</v>
      </c>
      <c r="B153" s="13" t="s">
        <v>89</v>
      </c>
      <c r="C153" s="18" t="s">
        <v>263</v>
      </c>
      <c r="D153" s="18" t="s">
        <v>264</v>
      </c>
      <c r="E153" s="15"/>
      <c r="F153" s="15"/>
      <c r="G153" s="15"/>
      <c r="H153" s="15">
        <v>306115.75</v>
      </c>
      <c r="I153" s="18"/>
    </row>
    <row r="154" spans="1:9" s="20" customFormat="1" ht="20.25" customHeight="1" outlineLevel="1" x14ac:dyDescent="0.2">
      <c r="A154" s="29" t="s">
        <v>17</v>
      </c>
      <c r="B154" s="29" t="s">
        <v>25</v>
      </c>
      <c r="C154" s="29"/>
      <c r="D154" s="29"/>
      <c r="E154" s="11">
        <f>SUM(E155:E161)</f>
        <v>170</v>
      </c>
      <c r="F154" s="12">
        <f>SUM(F155:F161)</f>
        <v>0</v>
      </c>
      <c r="G154" s="12">
        <f>SUM(G155:G161)</f>
        <v>4374</v>
      </c>
      <c r="H154" s="12">
        <f>SUM(H155:H161)</f>
        <v>725638.4169332548</v>
      </c>
      <c r="I154" s="29"/>
    </row>
    <row r="155" spans="1:9" s="20" customFormat="1" ht="20.25" customHeight="1" outlineLevel="2" x14ac:dyDescent="0.2">
      <c r="A155" s="21" t="str">
        <f>B154</f>
        <v>의왕시</v>
      </c>
      <c r="B155" s="17" t="s">
        <v>359</v>
      </c>
      <c r="C155" s="18" t="s">
        <v>266</v>
      </c>
      <c r="D155" s="18" t="s">
        <v>266</v>
      </c>
      <c r="E155" s="15">
        <v>15</v>
      </c>
      <c r="F155" s="15"/>
      <c r="G155" s="15">
        <v>2633</v>
      </c>
      <c r="H155" s="15">
        <v>37265</v>
      </c>
      <c r="I155" s="28"/>
    </row>
    <row r="156" spans="1:9" s="20" customFormat="1" ht="20.25" customHeight="1" outlineLevel="2" x14ac:dyDescent="0.2">
      <c r="A156" s="18" t="str">
        <f>A155</f>
        <v>의왕시</v>
      </c>
      <c r="B156" s="17" t="s">
        <v>360</v>
      </c>
      <c r="C156" s="18" t="s">
        <v>267</v>
      </c>
      <c r="D156" s="18" t="s">
        <v>267</v>
      </c>
      <c r="E156" s="15">
        <v>10</v>
      </c>
      <c r="F156" s="15"/>
      <c r="G156" s="15">
        <v>492</v>
      </c>
      <c r="H156" s="15">
        <v>33721</v>
      </c>
      <c r="I156" s="18"/>
    </row>
    <row r="157" spans="1:9" s="20" customFormat="1" ht="20.25" customHeight="1" outlineLevel="2" x14ac:dyDescent="0.2">
      <c r="A157" s="18" t="str">
        <f t="shared" ref="A157:A161" si="13">A156</f>
        <v>의왕시</v>
      </c>
      <c r="B157" s="17" t="s">
        <v>361</v>
      </c>
      <c r="C157" s="18" t="s">
        <v>268</v>
      </c>
      <c r="D157" s="18" t="s">
        <v>268</v>
      </c>
      <c r="E157" s="15">
        <v>15</v>
      </c>
      <c r="F157" s="15"/>
      <c r="G157" s="15">
        <v>900</v>
      </c>
      <c r="H157" s="15">
        <v>36043</v>
      </c>
      <c r="I157" s="18"/>
    </row>
    <row r="158" spans="1:9" s="20" customFormat="1" ht="20.25" customHeight="1" outlineLevel="2" x14ac:dyDescent="0.2">
      <c r="A158" s="18" t="str">
        <f t="shared" si="13"/>
        <v>의왕시</v>
      </c>
      <c r="B158" s="17" t="s">
        <v>362</v>
      </c>
      <c r="C158" s="18" t="s">
        <v>269</v>
      </c>
      <c r="D158" s="18" t="s">
        <v>270</v>
      </c>
      <c r="E158" s="15">
        <v>130</v>
      </c>
      <c r="F158" s="15"/>
      <c r="G158" s="15">
        <v>349</v>
      </c>
      <c r="H158" s="15">
        <v>57989</v>
      </c>
      <c r="I158" s="18"/>
    </row>
    <row r="159" spans="1:9" s="20" customFormat="1" ht="20.25" customHeight="1" outlineLevel="2" x14ac:dyDescent="0.2">
      <c r="A159" s="18" t="str">
        <f t="shared" si="13"/>
        <v>의왕시</v>
      </c>
      <c r="B159" s="17" t="s">
        <v>119</v>
      </c>
      <c r="C159" s="18" t="s">
        <v>271</v>
      </c>
      <c r="D159" s="18" t="s">
        <v>271</v>
      </c>
      <c r="E159" s="15"/>
      <c r="F159" s="15"/>
      <c r="G159" s="15"/>
      <c r="H159" s="15">
        <f>146700+100000</f>
        <v>246700</v>
      </c>
      <c r="I159" s="18"/>
    </row>
    <row r="160" spans="1:9" s="20" customFormat="1" ht="20.25" customHeight="1" outlineLevel="2" x14ac:dyDescent="0.2">
      <c r="A160" s="18" t="str">
        <f t="shared" si="13"/>
        <v>의왕시</v>
      </c>
      <c r="B160" s="17" t="s">
        <v>89</v>
      </c>
      <c r="C160" s="18" t="s">
        <v>271</v>
      </c>
      <c r="D160" s="18" t="s">
        <v>271</v>
      </c>
      <c r="E160" s="15"/>
      <c r="F160" s="15"/>
      <c r="G160" s="15"/>
      <c r="H160" s="15">
        <v>82664.833333333256</v>
      </c>
      <c r="I160" s="18"/>
    </row>
    <row r="161" spans="1:9" s="20" customFormat="1" ht="20.25" customHeight="1" outlineLevel="2" x14ac:dyDescent="0.2">
      <c r="A161" s="18" t="str">
        <f t="shared" si="13"/>
        <v>의왕시</v>
      </c>
      <c r="B161" s="17" t="s">
        <v>86</v>
      </c>
      <c r="C161" s="18" t="s">
        <v>271</v>
      </c>
      <c r="D161" s="18" t="s">
        <v>271</v>
      </c>
      <c r="E161" s="15"/>
      <c r="F161" s="15"/>
      <c r="G161" s="15"/>
      <c r="H161" s="15">
        <v>231255.58359992149</v>
      </c>
      <c r="I161" s="18"/>
    </row>
    <row r="162" spans="1:9" ht="20.25" customHeight="1" x14ac:dyDescent="0.15">
      <c r="A162" s="7" t="s">
        <v>11</v>
      </c>
      <c r="B162" s="7" t="s">
        <v>26</v>
      </c>
      <c r="C162" s="8"/>
      <c r="D162" s="8"/>
      <c r="E162" s="9">
        <f>SUM(E163,E168,E177,E179,E181,E184)</f>
        <v>10713</v>
      </c>
      <c r="F162" s="10">
        <f t="shared" ref="F162:H162" si="14">SUM(F163,F168,F177,F179,F181,F184)</f>
        <v>0</v>
      </c>
      <c r="G162" s="10">
        <f t="shared" si="14"/>
        <v>3120</v>
      </c>
      <c r="H162" s="10">
        <f t="shared" si="14"/>
        <v>4495672.9018000001</v>
      </c>
      <c r="I162" s="10"/>
    </row>
    <row r="163" spans="1:9" s="20" customFormat="1" ht="20.25" customHeight="1" outlineLevel="1" x14ac:dyDescent="0.2">
      <c r="A163" s="29" t="s">
        <v>17</v>
      </c>
      <c r="B163" s="29" t="s">
        <v>27</v>
      </c>
      <c r="C163" s="29"/>
      <c r="D163" s="29"/>
      <c r="E163" s="11">
        <f>SUM(E164:E167)</f>
        <v>1069</v>
      </c>
      <c r="F163" s="12">
        <f t="shared" ref="F163:H163" si="15">SUM(F164:F167)</f>
        <v>0</v>
      </c>
      <c r="G163" s="12">
        <f t="shared" si="15"/>
        <v>700</v>
      </c>
      <c r="H163" s="12">
        <f t="shared" si="15"/>
        <v>516019</v>
      </c>
      <c r="I163" s="29"/>
    </row>
    <row r="164" spans="1:9" ht="20.25" customHeight="1" outlineLevel="2" x14ac:dyDescent="0.15">
      <c r="A164" s="21" t="str">
        <f>B163</f>
        <v>성남시</v>
      </c>
      <c r="B164" s="30" t="s">
        <v>482</v>
      </c>
      <c r="C164" s="18" t="s">
        <v>288</v>
      </c>
      <c r="D164" s="18" t="s">
        <v>288</v>
      </c>
      <c r="E164" s="31">
        <v>297</v>
      </c>
      <c r="F164" s="31"/>
      <c r="G164" s="31">
        <v>676</v>
      </c>
      <c r="H164" s="31">
        <v>105258</v>
      </c>
      <c r="I164" s="18"/>
    </row>
    <row r="165" spans="1:9" ht="20.25" customHeight="1" outlineLevel="2" x14ac:dyDescent="0.15">
      <c r="A165" s="18" t="str">
        <f>A164</f>
        <v>성남시</v>
      </c>
      <c r="B165" s="30" t="s">
        <v>483</v>
      </c>
      <c r="C165" s="18" t="s">
        <v>288</v>
      </c>
      <c r="D165" s="18" t="s">
        <v>288</v>
      </c>
      <c r="E165" s="31">
        <v>426</v>
      </c>
      <c r="F165" s="31"/>
      <c r="G165" s="31">
        <v>24</v>
      </c>
      <c r="H165" s="31">
        <v>74005</v>
      </c>
      <c r="I165" s="18"/>
    </row>
    <row r="166" spans="1:9" ht="20.25" customHeight="1" outlineLevel="2" x14ac:dyDescent="0.15">
      <c r="A166" s="18" t="str">
        <f t="shared" ref="A166:A167" si="16">A165</f>
        <v>성남시</v>
      </c>
      <c r="B166" s="30" t="s">
        <v>484</v>
      </c>
      <c r="C166" s="18" t="s">
        <v>289</v>
      </c>
      <c r="D166" s="18" t="s">
        <v>289</v>
      </c>
      <c r="E166" s="31">
        <v>244</v>
      </c>
      <c r="F166" s="31"/>
      <c r="G166" s="31">
        <v>0</v>
      </c>
      <c r="H166" s="31">
        <v>206532</v>
      </c>
      <c r="I166" s="18"/>
    </row>
    <row r="167" spans="1:9" ht="20.25" customHeight="1" outlineLevel="2" x14ac:dyDescent="0.15">
      <c r="A167" s="18" t="str">
        <f t="shared" si="16"/>
        <v>성남시</v>
      </c>
      <c r="B167" s="30" t="s">
        <v>485</v>
      </c>
      <c r="C167" s="18" t="s">
        <v>290</v>
      </c>
      <c r="D167" s="18" t="s">
        <v>290</v>
      </c>
      <c r="E167" s="31">
        <v>102</v>
      </c>
      <c r="F167" s="31"/>
      <c r="G167" s="31">
        <v>0</v>
      </c>
      <c r="H167" s="31">
        <v>130224</v>
      </c>
      <c r="I167" s="18"/>
    </row>
    <row r="168" spans="1:9" s="20" customFormat="1" ht="20.25" customHeight="1" outlineLevel="1" x14ac:dyDescent="0.2">
      <c r="A168" s="29" t="s">
        <v>17</v>
      </c>
      <c r="B168" s="29" t="s">
        <v>28</v>
      </c>
      <c r="C168" s="29"/>
      <c r="D168" s="29"/>
      <c r="E168" s="11">
        <f>SUM(E169:E176)</f>
        <v>4010</v>
      </c>
      <c r="F168" s="12">
        <f t="shared" ref="F168:H168" si="17">SUM(F169:F176)</f>
        <v>0</v>
      </c>
      <c r="G168" s="12">
        <f t="shared" si="17"/>
        <v>1849</v>
      </c>
      <c r="H168" s="12">
        <f t="shared" si="17"/>
        <v>1843389.3818000001</v>
      </c>
      <c r="I168" s="29"/>
    </row>
    <row r="169" spans="1:9" ht="20.25" customHeight="1" outlineLevel="2" x14ac:dyDescent="0.15">
      <c r="A169" s="21" t="str">
        <f>B168</f>
        <v>광주시</v>
      </c>
      <c r="B169" s="30" t="s">
        <v>486</v>
      </c>
      <c r="C169" s="18" t="s">
        <v>273</v>
      </c>
      <c r="D169" s="18" t="s">
        <v>274</v>
      </c>
      <c r="E169" s="31">
        <v>191</v>
      </c>
      <c r="F169" s="31"/>
      <c r="G169" s="31">
        <v>43</v>
      </c>
      <c r="H169" s="31">
        <v>76754.449999999983</v>
      </c>
      <c r="I169" s="18"/>
    </row>
    <row r="170" spans="1:9" ht="20.25" customHeight="1" outlineLevel="2" x14ac:dyDescent="0.15">
      <c r="A170" s="18" t="str">
        <f>A169</f>
        <v>광주시</v>
      </c>
      <c r="B170" s="30" t="s">
        <v>487</v>
      </c>
      <c r="C170" s="18" t="s">
        <v>275</v>
      </c>
      <c r="D170" s="18" t="s">
        <v>276</v>
      </c>
      <c r="E170" s="31">
        <v>448</v>
      </c>
      <c r="F170" s="31"/>
      <c r="G170" s="31">
        <v>80</v>
      </c>
      <c r="H170" s="31">
        <v>172192.52000000002</v>
      </c>
      <c r="I170" s="18"/>
    </row>
    <row r="171" spans="1:9" ht="20.25" customHeight="1" outlineLevel="2" x14ac:dyDescent="0.15">
      <c r="A171" s="18" t="str">
        <f t="shared" ref="A171:A176" si="18">A170</f>
        <v>광주시</v>
      </c>
      <c r="B171" s="30" t="s">
        <v>488</v>
      </c>
      <c r="C171" s="18" t="s">
        <v>277</v>
      </c>
      <c r="D171" s="18" t="s">
        <v>278</v>
      </c>
      <c r="E171" s="31">
        <v>60</v>
      </c>
      <c r="F171" s="31"/>
      <c r="G171" s="31">
        <v>20</v>
      </c>
      <c r="H171" s="31">
        <v>34000</v>
      </c>
      <c r="I171" s="18"/>
    </row>
    <row r="172" spans="1:9" ht="20.25" customHeight="1" outlineLevel="2" x14ac:dyDescent="0.15">
      <c r="A172" s="18" t="str">
        <f t="shared" si="18"/>
        <v>광주시</v>
      </c>
      <c r="B172" s="30" t="s">
        <v>489</v>
      </c>
      <c r="C172" s="18" t="s">
        <v>279</v>
      </c>
      <c r="D172" s="18" t="s">
        <v>280</v>
      </c>
      <c r="E172" s="31">
        <v>2131</v>
      </c>
      <c r="F172" s="31"/>
      <c r="G172" s="31">
        <v>1</v>
      </c>
      <c r="H172" s="31">
        <v>925000</v>
      </c>
      <c r="I172" s="18"/>
    </row>
    <row r="173" spans="1:9" ht="20.25" customHeight="1" outlineLevel="2" x14ac:dyDescent="0.15">
      <c r="A173" s="18" t="str">
        <f t="shared" si="18"/>
        <v>광주시</v>
      </c>
      <c r="B173" s="30" t="s">
        <v>490</v>
      </c>
      <c r="C173" s="18" t="s">
        <v>281</v>
      </c>
      <c r="D173" s="18" t="s">
        <v>282</v>
      </c>
      <c r="E173" s="31">
        <v>180</v>
      </c>
      <c r="F173" s="31"/>
      <c r="G173" s="31">
        <v>2</v>
      </c>
      <c r="H173" s="31">
        <v>84183.411800000002</v>
      </c>
      <c r="I173" s="18"/>
    </row>
    <row r="174" spans="1:9" ht="20.25" customHeight="1" outlineLevel="2" x14ac:dyDescent="0.15">
      <c r="A174" s="18" t="str">
        <f t="shared" si="18"/>
        <v>광주시</v>
      </c>
      <c r="B174" s="30" t="s">
        <v>491</v>
      </c>
      <c r="C174" s="18" t="s">
        <v>283</v>
      </c>
      <c r="D174" s="18" t="s">
        <v>284</v>
      </c>
      <c r="E174" s="31">
        <v>300</v>
      </c>
      <c r="F174" s="31"/>
      <c r="G174" s="31">
        <v>4</v>
      </c>
      <c r="H174" s="31">
        <v>145000</v>
      </c>
      <c r="I174" s="18"/>
    </row>
    <row r="175" spans="1:9" ht="20.25" customHeight="1" outlineLevel="2" x14ac:dyDescent="0.15">
      <c r="A175" s="18" t="str">
        <f t="shared" si="18"/>
        <v>광주시</v>
      </c>
      <c r="B175" s="30" t="s">
        <v>492</v>
      </c>
      <c r="C175" s="18" t="s">
        <v>285</v>
      </c>
      <c r="D175" s="18" t="s">
        <v>286</v>
      </c>
      <c r="E175" s="31">
        <v>180</v>
      </c>
      <c r="F175" s="31"/>
      <c r="G175" s="31">
        <v>3</v>
      </c>
      <c r="H175" s="31">
        <v>106259</v>
      </c>
      <c r="I175" s="18"/>
    </row>
    <row r="176" spans="1:9" ht="20.25" customHeight="1" outlineLevel="2" x14ac:dyDescent="0.15">
      <c r="A176" s="18" t="str">
        <f t="shared" si="18"/>
        <v>광주시</v>
      </c>
      <c r="B176" s="30" t="s">
        <v>287</v>
      </c>
      <c r="C176" s="18" t="s">
        <v>272</v>
      </c>
      <c r="D176" s="18" t="s">
        <v>272</v>
      </c>
      <c r="E176" s="31">
        <v>520</v>
      </c>
      <c r="F176" s="31"/>
      <c r="G176" s="31">
        <v>1696</v>
      </c>
      <c r="H176" s="31">
        <v>300000</v>
      </c>
      <c r="I176" s="18"/>
    </row>
    <row r="177" spans="1:9" s="20" customFormat="1" ht="20.25" customHeight="1" outlineLevel="1" x14ac:dyDescent="0.2">
      <c r="A177" s="29" t="s">
        <v>17</v>
      </c>
      <c r="B177" s="29" t="s">
        <v>29</v>
      </c>
      <c r="C177" s="29"/>
      <c r="D177" s="29"/>
      <c r="E177" s="11">
        <f>SUM(E178)</f>
        <v>600</v>
      </c>
      <c r="F177" s="12">
        <f t="shared" ref="F177:H177" si="19">SUM(F178)</f>
        <v>0</v>
      </c>
      <c r="G177" s="12">
        <f t="shared" si="19"/>
        <v>130</v>
      </c>
      <c r="H177" s="12">
        <f t="shared" si="19"/>
        <v>400000</v>
      </c>
      <c r="I177" s="29"/>
    </row>
    <row r="178" spans="1:9" ht="20.25" customHeight="1" outlineLevel="2" x14ac:dyDescent="0.15">
      <c r="A178" s="21" t="str">
        <f>B177</f>
        <v>하남시</v>
      </c>
      <c r="B178" s="30" t="s">
        <v>287</v>
      </c>
      <c r="C178" s="18" t="s">
        <v>295</v>
      </c>
      <c r="D178" s="18" t="s">
        <v>295</v>
      </c>
      <c r="E178" s="31">
        <v>600</v>
      </c>
      <c r="F178" s="31"/>
      <c r="G178" s="31">
        <v>130</v>
      </c>
      <c r="H178" s="31">
        <v>400000</v>
      </c>
      <c r="I178" s="18"/>
    </row>
    <row r="179" spans="1:9" s="20" customFormat="1" ht="20.25" customHeight="1" outlineLevel="1" x14ac:dyDescent="0.2">
      <c r="A179" s="29" t="s">
        <v>17</v>
      </c>
      <c r="B179" s="29" t="s">
        <v>30</v>
      </c>
      <c r="C179" s="29"/>
      <c r="D179" s="29"/>
      <c r="E179" s="11">
        <f>SUM(E180)</f>
        <v>3556</v>
      </c>
      <c r="F179" s="12">
        <f t="shared" ref="F179" si="20">SUM(F180)</f>
        <v>0</v>
      </c>
      <c r="G179" s="12">
        <f t="shared" ref="G179" si="21">SUM(G180)</f>
        <v>384</v>
      </c>
      <c r="H179" s="12">
        <f t="shared" ref="H179" si="22">SUM(H180)</f>
        <v>1200000</v>
      </c>
      <c r="I179" s="29"/>
    </row>
    <row r="180" spans="1:9" ht="20.25" customHeight="1" outlineLevel="2" x14ac:dyDescent="0.15">
      <c r="A180" s="21" t="str">
        <f>B179</f>
        <v>이천시</v>
      </c>
      <c r="B180" s="30" t="s">
        <v>287</v>
      </c>
      <c r="C180" s="18" t="s">
        <v>294</v>
      </c>
      <c r="D180" s="18" t="s">
        <v>294</v>
      </c>
      <c r="E180" s="31">
        <v>3556</v>
      </c>
      <c r="F180" s="31"/>
      <c r="G180" s="31">
        <v>384</v>
      </c>
      <c r="H180" s="31">
        <v>1200000</v>
      </c>
      <c r="I180" s="18"/>
    </row>
    <row r="181" spans="1:9" s="20" customFormat="1" ht="20.25" customHeight="1" outlineLevel="1" x14ac:dyDescent="0.2">
      <c r="A181" s="29" t="s">
        <v>17</v>
      </c>
      <c r="B181" s="29" t="s">
        <v>31</v>
      </c>
      <c r="C181" s="29"/>
      <c r="D181" s="29"/>
      <c r="E181" s="11">
        <f>SUM(E182:E183)</f>
        <v>1280</v>
      </c>
      <c r="F181" s="12">
        <f t="shared" ref="F181:H181" si="23">SUM(F182:F183)</f>
        <v>0</v>
      </c>
      <c r="G181" s="12">
        <f t="shared" si="23"/>
        <v>20</v>
      </c>
      <c r="H181" s="12">
        <f t="shared" si="23"/>
        <v>381264.52</v>
      </c>
      <c r="I181" s="29"/>
    </row>
    <row r="182" spans="1:9" ht="20.25" customHeight="1" outlineLevel="2" x14ac:dyDescent="0.15">
      <c r="A182" s="21" t="str">
        <f>B181</f>
        <v>여주시</v>
      </c>
      <c r="B182" s="30" t="s">
        <v>493</v>
      </c>
      <c r="C182" s="18" t="s">
        <v>292</v>
      </c>
      <c r="D182" s="18" t="s">
        <v>293</v>
      </c>
      <c r="E182" s="31">
        <v>1250</v>
      </c>
      <c r="F182" s="31"/>
      <c r="G182" s="31">
        <v>0</v>
      </c>
      <c r="H182" s="31">
        <v>301264.52</v>
      </c>
      <c r="I182" s="18"/>
    </row>
    <row r="183" spans="1:9" ht="20.25" customHeight="1" outlineLevel="2" x14ac:dyDescent="0.15">
      <c r="A183" s="18" t="str">
        <f>A182</f>
        <v>여주시</v>
      </c>
      <c r="B183" s="30" t="s">
        <v>287</v>
      </c>
      <c r="C183" s="18" t="s">
        <v>291</v>
      </c>
      <c r="D183" s="18" t="s">
        <v>291</v>
      </c>
      <c r="E183" s="31">
        <v>30</v>
      </c>
      <c r="F183" s="31"/>
      <c r="G183" s="31">
        <v>20</v>
      </c>
      <c r="H183" s="31">
        <v>80000</v>
      </c>
      <c r="I183" s="18"/>
    </row>
    <row r="184" spans="1:9" s="20" customFormat="1" ht="20.25" customHeight="1" outlineLevel="1" x14ac:dyDescent="0.2">
      <c r="A184" s="29" t="s">
        <v>17</v>
      </c>
      <c r="B184" s="29" t="s">
        <v>363</v>
      </c>
      <c r="C184" s="29"/>
      <c r="D184" s="29"/>
      <c r="E184" s="11">
        <f>SUM(E185)</f>
        <v>198</v>
      </c>
      <c r="F184" s="12">
        <f t="shared" ref="F184" si="24">SUM(F185)</f>
        <v>0</v>
      </c>
      <c r="G184" s="12">
        <f t="shared" ref="G184" si="25">SUM(G185)</f>
        <v>37</v>
      </c>
      <c r="H184" s="12">
        <f t="shared" ref="H184" si="26">SUM(H185)</f>
        <v>155000</v>
      </c>
      <c r="I184" s="29"/>
    </row>
    <row r="185" spans="1:9" ht="20.25" customHeight="1" outlineLevel="2" x14ac:dyDescent="0.15">
      <c r="A185" s="21" t="str">
        <f>B184</f>
        <v>과천시</v>
      </c>
      <c r="B185" s="33" t="s">
        <v>287</v>
      </c>
      <c r="C185" s="32" t="s">
        <v>296</v>
      </c>
      <c r="D185" s="32" t="s">
        <v>296</v>
      </c>
      <c r="E185" s="34">
        <v>198</v>
      </c>
      <c r="F185" s="34"/>
      <c r="G185" s="34">
        <v>37</v>
      </c>
      <c r="H185" s="34">
        <v>155000</v>
      </c>
      <c r="I185" s="32"/>
    </row>
    <row r="186" spans="1:9" ht="20.25" customHeight="1" x14ac:dyDescent="0.15">
      <c r="A186" s="7" t="s">
        <v>11</v>
      </c>
      <c r="B186" s="7" t="s">
        <v>32</v>
      </c>
      <c r="C186" s="8"/>
      <c r="D186" s="8"/>
      <c r="E186" s="9">
        <f>SUM(E187,E191,E193)</f>
        <v>7432</v>
      </c>
      <c r="F186" s="10">
        <f t="shared" ref="F186:H186" si="27">SUM(F187,F191,F193)</f>
        <v>1</v>
      </c>
      <c r="G186" s="10">
        <f t="shared" si="27"/>
        <v>3967</v>
      </c>
      <c r="H186" s="10">
        <f t="shared" si="27"/>
        <v>3799300</v>
      </c>
      <c r="I186" s="10"/>
    </row>
    <row r="187" spans="1:9" s="20" customFormat="1" ht="20.25" customHeight="1" outlineLevel="1" x14ac:dyDescent="0.2">
      <c r="A187" s="29" t="s">
        <v>17</v>
      </c>
      <c r="B187" s="29" t="s">
        <v>33</v>
      </c>
      <c r="C187" s="29"/>
      <c r="D187" s="29"/>
      <c r="E187" s="11">
        <f>SUM(E188:E190)</f>
        <v>372</v>
      </c>
      <c r="F187" s="12">
        <f t="shared" ref="F187:H187" si="28">SUM(F188:F190)</f>
        <v>0</v>
      </c>
      <c r="G187" s="12">
        <f t="shared" si="28"/>
        <v>56</v>
      </c>
      <c r="H187" s="12">
        <f t="shared" si="28"/>
        <v>169300</v>
      </c>
      <c r="I187" s="29"/>
    </row>
    <row r="188" spans="1:9" ht="20.25" customHeight="1" outlineLevel="2" x14ac:dyDescent="0.15">
      <c r="A188" s="18" t="str">
        <f>B187</f>
        <v>고양시</v>
      </c>
      <c r="B188" s="30" t="s">
        <v>375</v>
      </c>
      <c r="C188" s="18" t="s">
        <v>364</v>
      </c>
      <c r="D188" s="18" t="s">
        <v>365</v>
      </c>
      <c r="E188" s="35">
        <v>112</v>
      </c>
      <c r="F188" s="35"/>
      <c r="G188" s="35">
        <v>11</v>
      </c>
      <c r="H188" s="35">
        <v>66300</v>
      </c>
      <c r="I188" s="36"/>
    </row>
    <row r="189" spans="1:9" ht="20.25" customHeight="1" outlineLevel="2" x14ac:dyDescent="0.15">
      <c r="A189" s="18" t="str">
        <f>A188</f>
        <v>고양시</v>
      </c>
      <c r="B189" s="37" t="s">
        <v>376</v>
      </c>
      <c r="C189" s="21" t="s">
        <v>366</v>
      </c>
      <c r="D189" s="41" t="s">
        <v>367</v>
      </c>
      <c r="E189" s="38">
        <v>120</v>
      </c>
      <c r="F189" s="21"/>
      <c r="G189" s="38">
        <v>2</v>
      </c>
      <c r="H189" s="38">
        <v>53000</v>
      </c>
      <c r="I189" s="39"/>
    </row>
    <row r="190" spans="1:9" ht="20.25" customHeight="1" outlineLevel="2" x14ac:dyDescent="0.15">
      <c r="A190" s="18" t="str">
        <f>A189</f>
        <v>고양시</v>
      </c>
      <c r="B190" s="37" t="s">
        <v>377</v>
      </c>
      <c r="C190" s="18" t="s">
        <v>368</v>
      </c>
      <c r="D190" s="18" t="s">
        <v>369</v>
      </c>
      <c r="E190" s="35">
        <v>140</v>
      </c>
      <c r="F190" s="18"/>
      <c r="G190" s="35">
        <v>43</v>
      </c>
      <c r="H190" s="35">
        <v>50000</v>
      </c>
      <c r="I190" s="36"/>
    </row>
    <row r="191" spans="1:9" s="20" customFormat="1" ht="20.25" customHeight="1" outlineLevel="1" x14ac:dyDescent="0.2">
      <c r="A191" s="29" t="s">
        <v>17</v>
      </c>
      <c r="B191" s="29" t="s">
        <v>34</v>
      </c>
      <c r="C191" s="29"/>
      <c r="D191" s="29"/>
      <c r="E191" s="11">
        <f>SUM(E192)</f>
        <v>1060</v>
      </c>
      <c r="F191" s="12">
        <f t="shared" ref="F191" si="29">SUM(F192)</f>
        <v>0</v>
      </c>
      <c r="G191" s="12">
        <f t="shared" ref="G191" si="30">SUM(G192)</f>
        <v>112</v>
      </c>
      <c r="H191" s="12">
        <f t="shared" ref="H191" si="31">SUM(H192)</f>
        <v>654000</v>
      </c>
      <c r="I191" s="29"/>
    </row>
    <row r="192" spans="1:9" ht="20.25" customHeight="1" outlineLevel="2" x14ac:dyDescent="0.15">
      <c r="A192" s="18" t="str">
        <f>B191</f>
        <v>파주시</v>
      </c>
      <c r="B192" s="40" t="s">
        <v>370</v>
      </c>
      <c r="C192" s="18" t="s">
        <v>371</v>
      </c>
      <c r="D192" s="18" t="s">
        <v>372</v>
      </c>
      <c r="E192" s="35">
        <v>1060</v>
      </c>
      <c r="F192" s="18"/>
      <c r="G192" s="35">
        <v>112</v>
      </c>
      <c r="H192" s="35">
        <v>654000</v>
      </c>
      <c r="I192" s="36"/>
    </row>
    <row r="193" spans="1:9" s="20" customFormat="1" ht="20.25" customHeight="1" outlineLevel="1" x14ac:dyDescent="0.2">
      <c r="A193" s="29" t="s">
        <v>17</v>
      </c>
      <c r="B193" s="29" t="s">
        <v>35</v>
      </c>
      <c r="C193" s="29"/>
      <c r="D193" s="29"/>
      <c r="E193" s="11">
        <f>SUM(E194)</f>
        <v>6000</v>
      </c>
      <c r="F193" s="12">
        <f t="shared" ref="F193" si="32">SUM(F194)</f>
        <v>1</v>
      </c>
      <c r="G193" s="12">
        <f t="shared" ref="G193" si="33">SUM(G194)</f>
        <v>3799</v>
      </c>
      <c r="H193" s="12">
        <f t="shared" ref="H193" si="34">SUM(H194)</f>
        <v>2976000</v>
      </c>
      <c r="I193" s="29"/>
    </row>
    <row r="194" spans="1:9" ht="20.25" customHeight="1" outlineLevel="2" x14ac:dyDescent="0.15">
      <c r="A194" s="18" t="str">
        <f>B193</f>
        <v>김포시</v>
      </c>
      <c r="B194" s="37" t="s">
        <v>373</v>
      </c>
      <c r="C194" s="18" t="s">
        <v>374</v>
      </c>
      <c r="D194" s="18" t="s">
        <v>374</v>
      </c>
      <c r="E194" s="35">
        <v>6000</v>
      </c>
      <c r="F194" s="14">
        <v>1</v>
      </c>
      <c r="G194" s="35">
        <v>3799</v>
      </c>
      <c r="H194" s="35">
        <v>2976000</v>
      </c>
      <c r="I194" s="36"/>
    </row>
    <row r="195" spans="1:9" ht="20.25" customHeight="1" x14ac:dyDescent="0.15">
      <c r="A195" s="7" t="s">
        <v>11</v>
      </c>
      <c r="B195" s="7" t="s">
        <v>36</v>
      </c>
      <c r="C195" s="8"/>
      <c r="D195" s="8"/>
      <c r="E195" s="9">
        <f>SUM(E196,E199,E202,E204,E208)</f>
        <v>7850</v>
      </c>
      <c r="F195" s="10">
        <f t="shared" ref="F195:H195" si="35">SUM(F196,F199,F202,F204,F208)</f>
        <v>1</v>
      </c>
      <c r="G195" s="10">
        <f t="shared" si="35"/>
        <v>5148</v>
      </c>
      <c r="H195" s="10">
        <f t="shared" si="35"/>
        <v>3259307</v>
      </c>
      <c r="I195" s="10"/>
    </row>
    <row r="196" spans="1:9" ht="20.25" customHeight="1" outlineLevel="1" x14ac:dyDescent="0.15">
      <c r="A196" s="29" t="s">
        <v>17</v>
      </c>
      <c r="B196" s="29" t="s">
        <v>37</v>
      </c>
      <c r="C196" s="29"/>
      <c r="D196" s="29"/>
      <c r="E196" s="11">
        <f>SUM(E197:E198)</f>
        <v>1130</v>
      </c>
      <c r="F196" s="12">
        <f t="shared" ref="F196:H196" si="36">SUM(F197:F198)</f>
        <v>0</v>
      </c>
      <c r="G196" s="12">
        <f t="shared" si="36"/>
        <v>81</v>
      </c>
      <c r="H196" s="12">
        <f t="shared" si="36"/>
        <v>475270</v>
      </c>
      <c r="I196" s="29"/>
    </row>
    <row r="197" spans="1:9" ht="20.25" customHeight="1" outlineLevel="2" x14ac:dyDescent="0.15">
      <c r="A197" s="18" t="str">
        <f>B196</f>
        <v>의정부시</v>
      </c>
      <c r="B197" s="30" t="s">
        <v>378</v>
      </c>
      <c r="C197" s="18" t="s">
        <v>379</v>
      </c>
      <c r="D197" s="18" t="s">
        <v>379</v>
      </c>
      <c r="E197" s="35">
        <v>430</v>
      </c>
      <c r="F197" s="35"/>
      <c r="G197" s="35">
        <v>11</v>
      </c>
      <c r="H197" s="35">
        <v>195270</v>
      </c>
      <c r="I197" s="36"/>
    </row>
    <row r="198" spans="1:9" ht="20.25" customHeight="1" outlineLevel="2" x14ac:dyDescent="0.15">
      <c r="A198" s="18" t="str">
        <f>A197</f>
        <v>의정부시</v>
      </c>
      <c r="B198" s="37" t="s">
        <v>380</v>
      </c>
      <c r="C198" s="21" t="s">
        <v>37</v>
      </c>
      <c r="D198" s="18" t="s">
        <v>37</v>
      </c>
      <c r="E198" s="38">
        <v>700</v>
      </c>
      <c r="F198" s="21"/>
      <c r="G198" s="38">
        <v>70</v>
      </c>
      <c r="H198" s="38">
        <v>280000</v>
      </c>
      <c r="I198" s="39"/>
    </row>
    <row r="199" spans="1:9" ht="20.25" customHeight="1" outlineLevel="1" x14ac:dyDescent="0.15">
      <c r="A199" s="29" t="s">
        <v>17</v>
      </c>
      <c r="B199" s="29" t="s">
        <v>38</v>
      </c>
      <c r="C199" s="29"/>
      <c r="D199" s="29"/>
      <c r="E199" s="11">
        <f>SUM(E200:E201)</f>
        <v>3850</v>
      </c>
      <c r="F199" s="12">
        <f t="shared" ref="F199" si="37">SUM(F200:F201)</f>
        <v>1</v>
      </c>
      <c r="G199" s="12">
        <f t="shared" ref="G199" si="38">SUM(G200:G201)</f>
        <v>4450</v>
      </c>
      <c r="H199" s="12">
        <f t="shared" ref="H199" si="39">SUM(H200:H201)</f>
        <v>1567500</v>
      </c>
      <c r="I199" s="29"/>
    </row>
    <row r="200" spans="1:9" ht="20.25" customHeight="1" outlineLevel="2" x14ac:dyDescent="0.15">
      <c r="A200" s="18" t="str">
        <f>B199</f>
        <v>양주시</v>
      </c>
      <c r="B200" s="30" t="s">
        <v>381</v>
      </c>
      <c r="C200" s="18" t="s">
        <v>382</v>
      </c>
      <c r="D200" s="18" t="s">
        <v>382</v>
      </c>
      <c r="E200" s="35">
        <v>2350</v>
      </c>
      <c r="F200" s="35">
        <v>1</v>
      </c>
      <c r="G200" s="35">
        <v>4400</v>
      </c>
      <c r="H200" s="35">
        <v>917500</v>
      </c>
      <c r="I200" s="36"/>
    </row>
    <row r="201" spans="1:9" ht="20.25" customHeight="1" outlineLevel="2" x14ac:dyDescent="0.15">
      <c r="A201" s="18" t="str">
        <f>A200</f>
        <v>양주시</v>
      </c>
      <c r="B201" s="37" t="s">
        <v>380</v>
      </c>
      <c r="C201" s="21" t="s">
        <v>38</v>
      </c>
      <c r="D201" s="18" t="s">
        <v>38</v>
      </c>
      <c r="E201" s="38">
        <v>1500</v>
      </c>
      <c r="F201" s="21"/>
      <c r="G201" s="38">
        <v>50</v>
      </c>
      <c r="H201" s="38">
        <v>650000</v>
      </c>
      <c r="I201" s="39"/>
    </row>
    <row r="202" spans="1:9" ht="20.25" customHeight="1" outlineLevel="1" x14ac:dyDescent="0.15">
      <c r="A202" s="29" t="s">
        <v>17</v>
      </c>
      <c r="B202" s="29" t="s">
        <v>40</v>
      </c>
      <c r="C202" s="29"/>
      <c r="D202" s="29"/>
      <c r="E202" s="11">
        <f>SUM(E203)</f>
        <v>700</v>
      </c>
      <c r="F202" s="12">
        <f t="shared" ref="F202" si="40">SUM(F203)</f>
        <v>0</v>
      </c>
      <c r="G202" s="12">
        <f t="shared" ref="G202" si="41">SUM(G203)</f>
        <v>70</v>
      </c>
      <c r="H202" s="12">
        <f t="shared" ref="H202" si="42">SUM(H203)</f>
        <v>280000</v>
      </c>
      <c r="I202" s="29"/>
    </row>
    <row r="203" spans="1:9" ht="20.25" customHeight="1" outlineLevel="2" x14ac:dyDescent="0.15">
      <c r="A203" s="18" t="str">
        <f>B202</f>
        <v>동두천시</v>
      </c>
      <c r="B203" s="37" t="s">
        <v>380</v>
      </c>
      <c r="C203" s="18" t="s">
        <v>40</v>
      </c>
      <c r="D203" s="18" t="s">
        <v>40</v>
      </c>
      <c r="E203" s="35">
        <v>700</v>
      </c>
      <c r="F203" s="18"/>
      <c r="G203" s="35">
        <v>70</v>
      </c>
      <c r="H203" s="35">
        <v>280000</v>
      </c>
      <c r="I203" s="36"/>
    </row>
    <row r="204" spans="1:9" ht="20.25" customHeight="1" outlineLevel="1" x14ac:dyDescent="0.15">
      <c r="A204" s="29" t="s">
        <v>17</v>
      </c>
      <c r="B204" s="29" t="s">
        <v>39</v>
      </c>
      <c r="C204" s="29"/>
      <c r="D204" s="29"/>
      <c r="E204" s="11">
        <f>SUM(E205:E207)</f>
        <v>1470</v>
      </c>
      <c r="F204" s="11">
        <f t="shared" ref="F204:H204" si="43">SUM(F205:F207)</f>
        <v>0</v>
      </c>
      <c r="G204" s="11">
        <f t="shared" si="43"/>
        <v>477</v>
      </c>
      <c r="H204" s="11">
        <f t="shared" si="43"/>
        <v>656537</v>
      </c>
      <c r="I204" s="29"/>
    </row>
    <row r="205" spans="1:9" ht="20.25" customHeight="1" outlineLevel="2" x14ac:dyDescent="0.15">
      <c r="A205" s="18" t="str">
        <f>B204</f>
        <v>포천시</v>
      </c>
      <c r="B205" s="30" t="s">
        <v>383</v>
      </c>
      <c r="C205" s="18" t="s">
        <v>384</v>
      </c>
      <c r="D205" s="18" t="s">
        <v>384</v>
      </c>
      <c r="E205" s="35">
        <v>270</v>
      </c>
      <c r="F205" s="35"/>
      <c r="G205" s="35">
        <v>406</v>
      </c>
      <c r="H205" s="35">
        <v>140537</v>
      </c>
      <c r="I205" s="36"/>
    </row>
    <row r="206" spans="1:9" ht="20.25" customHeight="1" outlineLevel="2" x14ac:dyDescent="0.15">
      <c r="A206" s="18" t="str">
        <f>A205</f>
        <v>포천시</v>
      </c>
      <c r="B206" s="37" t="s">
        <v>385</v>
      </c>
      <c r="C206" s="21" t="s">
        <v>386</v>
      </c>
      <c r="D206" s="18" t="s">
        <v>387</v>
      </c>
      <c r="E206" s="38">
        <v>500</v>
      </c>
      <c r="F206" s="21"/>
      <c r="G206" s="38">
        <v>1</v>
      </c>
      <c r="H206" s="38">
        <v>236000</v>
      </c>
      <c r="I206" s="39"/>
    </row>
    <row r="207" spans="1:9" ht="20.25" customHeight="1" outlineLevel="2" x14ac:dyDescent="0.15">
      <c r="A207" s="18" t="str">
        <f>A206</f>
        <v>포천시</v>
      </c>
      <c r="B207" s="37" t="s">
        <v>380</v>
      </c>
      <c r="C207" s="18" t="s">
        <v>388</v>
      </c>
      <c r="D207" s="18" t="s">
        <v>388</v>
      </c>
      <c r="E207" s="35">
        <v>700</v>
      </c>
      <c r="F207" s="35"/>
      <c r="G207" s="35">
        <v>70</v>
      </c>
      <c r="H207" s="35">
        <v>280000</v>
      </c>
      <c r="I207" s="36"/>
    </row>
    <row r="208" spans="1:9" ht="20.25" customHeight="1" outlineLevel="1" x14ac:dyDescent="0.15">
      <c r="A208" s="29" t="s">
        <v>17</v>
      </c>
      <c r="B208" s="29" t="s">
        <v>41</v>
      </c>
      <c r="C208" s="29"/>
      <c r="D208" s="29"/>
      <c r="E208" s="11">
        <f>SUM(E209)</f>
        <v>700</v>
      </c>
      <c r="F208" s="12">
        <f t="shared" ref="F208" si="44">SUM(F209)</f>
        <v>0</v>
      </c>
      <c r="G208" s="12">
        <f t="shared" ref="G208" si="45">SUM(G209)</f>
        <v>70</v>
      </c>
      <c r="H208" s="12">
        <f t="shared" ref="H208" si="46">SUM(H209)</f>
        <v>280000</v>
      </c>
      <c r="I208" s="29"/>
    </row>
    <row r="209" spans="1:9" ht="20.25" customHeight="1" outlineLevel="2" x14ac:dyDescent="0.15">
      <c r="A209" s="18" t="str">
        <f>B208</f>
        <v>연천군</v>
      </c>
      <c r="B209" s="37" t="s">
        <v>380</v>
      </c>
      <c r="C209" s="18" t="s">
        <v>41</v>
      </c>
      <c r="D209" s="18" t="s">
        <v>448</v>
      </c>
      <c r="E209" s="35">
        <v>700</v>
      </c>
      <c r="F209" s="18"/>
      <c r="G209" s="35">
        <v>70</v>
      </c>
      <c r="H209" s="35">
        <v>280000</v>
      </c>
      <c r="I209" s="36"/>
    </row>
    <row r="210" spans="1:9" ht="20.25" customHeight="1" x14ac:dyDescent="0.15">
      <c r="A210" s="7" t="s">
        <v>11</v>
      </c>
      <c r="B210" s="7" t="s">
        <v>42</v>
      </c>
      <c r="C210" s="8"/>
      <c r="D210" s="8"/>
      <c r="E210" s="9">
        <f>SUM(E211,E236,E239,E241)</f>
        <v>35502</v>
      </c>
      <c r="F210" s="10">
        <f t="shared" ref="F210:H210" si="47">SUM(F211,F236,F239,F241)</f>
        <v>3</v>
      </c>
      <c r="G210" s="10">
        <f t="shared" si="47"/>
        <v>4203</v>
      </c>
      <c r="H210" s="10">
        <f t="shared" si="47"/>
        <v>17720550</v>
      </c>
      <c r="I210" s="10"/>
    </row>
    <row r="211" spans="1:9" ht="20.25" customHeight="1" outlineLevel="1" x14ac:dyDescent="0.15">
      <c r="A211" s="29" t="s">
        <v>17</v>
      </c>
      <c r="B211" s="29" t="s">
        <v>43</v>
      </c>
      <c r="C211" s="29"/>
      <c r="D211" s="29"/>
      <c r="E211" s="11">
        <f>SUM(E212:E235)</f>
        <v>28477</v>
      </c>
      <c r="F211" s="12">
        <f>SUM(F212:F235)</f>
        <v>2</v>
      </c>
      <c r="G211" s="12">
        <f>SUM(G212:G235)</f>
        <v>2375</v>
      </c>
      <c r="H211" s="12">
        <f>SUM(H212:H235)</f>
        <v>14189982</v>
      </c>
      <c r="I211" s="29"/>
    </row>
    <row r="212" spans="1:9" ht="20.25" customHeight="1" outlineLevel="2" x14ac:dyDescent="0.15">
      <c r="A212" s="18" t="str">
        <f>B211</f>
        <v>남양주시</v>
      </c>
      <c r="B212" s="30" t="s">
        <v>389</v>
      </c>
      <c r="C212" s="18" t="s">
        <v>390</v>
      </c>
      <c r="D212" s="18" t="s">
        <v>391</v>
      </c>
      <c r="E212" s="35">
        <v>120</v>
      </c>
      <c r="F212" s="35"/>
      <c r="G212" s="35">
        <v>50</v>
      </c>
      <c r="H212" s="35">
        <v>52800</v>
      </c>
      <c r="I212" s="36"/>
    </row>
    <row r="213" spans="1:9" ht="20.25" customHeight="1" outlineLevel="2" x14ac:dyDescent="0.15">
      <c r="A213" s="18" t="str">
        <f>A212</f>
        <v>남양주시</v>
      </c>
      <c r="B213" s="37" t="s">
        <v>392</v>
      </c>
      <c r="C213" s="18" t="s">
        <v>393</v>
      </c>
      <c r="D213" s="18" t="s">
        <v>393</v>
      </c>
      <c r="E213" s="35">
        <v>120</v>
      </c>
      <c r="F213" s="35"/>
      <c r="G213" s="35">
        <v>54</v>
      </c>
      <c r="H213" s="35">
        <v>15000</v>
      </c>
      <c r="I213" s="28"/>
    </row>
    <row r="214" spans="1:9" ht="20.25" customHeight="1" outlineLevel="2" x14ac:dyDescent="0.15">
      <c r="A214" s="18" t="str">
        <f t="shared" ref="A214:A235" si="48">A213</f>
        <v>남양주시</v>
      </c>
      <c r="B214" s="37" t="s">
        <v>394</v>
      </c>
      <c r="C214" s="18" t="s">
        <v>395</v>
      </c>
      <c r="D214" s="18" t="s">
        <v>395</v>
      </c>
      <c r="E214" s="35">
        <v>15</v>
      </c>
      <c r="F214" s="35"/>
      <c r="G214" s="35">
        <v>212</v>
      </c>
      <c r="H214" s="35">
        <v>15000</v>
      </c>
      <c r="I214" s="28"/>
    </row>
    <row r="215" spans="1:9" ht="20.25" customHeight="1" outlineLevel="2" x14ac:dyDescent="0.15">
      <c r="A215" s="18" t="str">
        <f t="shared" si="48"/>
        <v>남양주시</v>
      </c>
      <c r="B215" s="37" t="s">
        <v>396</v>
      </c>
      <c r="C215" s="18" t="s">
        <v>397</v>
      </c>
      <c r="D215" s="18" t="s">
        <v>397</v>
      </c>
      <c r="E215" s="35">
        <v>20</v>
      </c>
      <c r="F215" s="35"/>
      <c r="G215" s="35">
        <v>908</v>
      </c>
      <c r="H215" s="35">
        <v>30000</v>
      </c>
      <c r="I215" s="28"/>
    </row>
    <row r="216" spans="1:9" ht="20.25" customHeight="1" outlineLevel="2" x14ac:dyDescent="0.15">
      <c r="A216" s="18" t="str">
        <f t="shared" si="48"/>
        <v>남양주시</v>
      </c>
      <c r="B216" s="37" t="s">
        <v>398</v>
      </c>
      <c r="C216" s="18" t="s">
        <v>399</v>
      </c>
      <c r="D216" s="18" t="s">
        <v>399</v>
      </c>
      <c r="E216" s="35">
        <v>100</v>
      </c>
      <c r="F216" s="35"/>
      <c r="G216" s="35">
        <v>1</v>
      </c>
      <c r="H216" s="35">
        <v>40000</v>
      </c>
      <c r="I216" s="28"/>
    </row>
    <row r="217" spans="1:9" ht="20.25" customHeight="1" outlineLevel="2" x14ac:dyDescent="0.15">
      <c r="A217" s="18" t="str">
        <f t="shared" si="48"/>
        <v>남양주시</v>
      </c>
      <c r="B217" s="37" t="s">
        <v>433</v>
      </c>
      <c r="C217" s="18" t="s">
        <v>400</v>
      </c>
      <c r="D217" s="18" t="s">
        <v>401</v>
      </c>
      <c r="E217" s="35">
        <v>80</v>
      </c>
      <c r="F217" s="35"/>
      <c r="G217" s="35">
        <v>2</v>
      </c>
      <c r="H217" s="35">
        <v>62000</v>
      </c>
      <c r="I217" s="28"/>
    </row>
    <row r="218" spans="1:9" ht="20.25" customHeight="1" outlineLevel="2" x14ac:dyDescent="0.15">
      <c r="A218" s="18" t="str">
        <f t="shared" si="48"/>
        <v>남양주시</v>
      </c>
      <c r="B218" s="37" t="s">
        <v>434</v>
      </c>
      <c r="C218" s="18" t="s">
        <v>402</v>
      </c>
      <c r="D218" s="18" t="s">
        <v>403</v>
      </c>
      <c r="E218" s="35">
        <v>380</v>
      </c>
      <c r="F218" s="35"/>
      <c r="G218" s="35">
        <v>10</v>
      </c>
      <c r="H218" s="35">
        <v>150000</v>
      </c>
      <c r="I218" s="28"/>
    </row>
    <row r="219" spans="1:9" ht="20.25" customHeight="1" outlineLevel="2" x14ac:dyDescent="0.15">
      <c r="A219" s="18" t="str">
        <f t="shared" si="48"/>
        <v>남양주시</v>
      </c>
      <c r="B219" s="37" t="s">
        <v>435</v>
      </c>
      <c r="C219" s="18" t="s">
        <v>404</v>
      </c>
      <c r="D219" s="18" t="s">
        <v>405</v>
      </c>
      <c r="E219" s="35">
        <v>1180</v>
      </c>
      <c r="F219" s="35"/>
      <c r="G219" s="35">
        <v>30</v>
      </c>
      <c r="H219" s="35">
        <v>540000</v>
      </c>
      <c r="I219" s="28"/>
    </row>
    <row r="220" spans="1:9" ht="20.25" customHeight="1" outlineLevel="2" x14ac:dyDescent="0.15">
      <c r="A220" s="18" t="str">
        <f t="shared" si="48"/>
        <v>남양주시</v>
      </c>
      <c r="B220" s="37" t="s">
        <v>406</v>
      </c>
      <c r="C220" s="18" t="s">
        <v>440</v>
      </c>
      <c r="D220" s="18" t="s">
        <v>407</v>
      </c>
      <c r="E220" s="35">
        <v>3300</v>
      </c>
      <c r="F220" s="35"/>
      <c r="G220" s="35">
        <v>0</v>
      </c>
      <c r="H220" s="35">
        <v>1510499</v>
      </c>
      <c r="I220" s="28"/>
    </row>
    <row r="221" spans="1:9" ht="20.25" customHeight="1" outlineLevel="2" x14ac:dyDescent="0.15">
      <c r="A221" s="18" t="str">
        <f t="shared" si="48"/>
        <v>남양주시</v>
      </c>
      <c r="B221" s="37" t="s">
        <v>406</v>
      </c>
      <c r="C221" s="18" t="s">
        <v>441</v>
      </c>
      <c r="D221" s="18" t="s">
        <v>408</v>
      </c>
      <c r="E221" s="35">
        <v>220</v>
      </c>
      <c r="F221" s="35"/>
      <c r="G221" s="35">
        <v>0</v>
      </c>
      <c r="H221" s="35">
        <v>89501</v>
      </c>
      <c r="I221" s="28"/>
    </row>
    <row r="222" spans="1:9" ht="20.25" customHeight="1" outlineLevel="2" x14ac:dyDescent="0.15">
      <c r="A222" s="18" t="str">
        <f t="shared" si="48"/>
        <v>남양주시</v>
      </c>
      <c r="B222" s="37" t="s">
        <v>406</v>
      </c>
      <c r="C222" s="18" t="s">
        <v>442</v>
      </c>
      <c r="D222" s="18" t="s">
        <v>447</v>
      </c>
      <c r="E222" s="35">
        <v>682</v>
      </c>
      <c r="F222" s="35"/>
      <c r="G222" s="35">
        <v>50</v>
      </c>
      <c r="H222" s="35">
        <v>199882</v>
      </c>
      <c r="I222" s="28"/>
    </row>
    <row r="223" spans="1:9" ht="20.25" customHeight="1" outlineLevel="2" x14ac:dyDescent="0.15">
      <c r="A223" s="18" t="str">
        <f t="shared" si="48"/>
        <v>남양주시</v>
      </c>
      <c r="B223" s="37" t="s">
        <v>409</v>
      </c>
      <c r="C223" s="18" t="s">
        <v>443</v>
      </c>
      <c r="D223" s="18" t="s">
        <v>410</v>
      </c>
      <c r="E223" s="35">
        <v>1670</v>
      </c>
      <c r="F223" s="35"/>
      <c r="G223" s="35">
        <v>60</v>
      </c>
      <c r="H223" s="35">
        <v>750000</v>
      </c>
      <c r="I223" s="28"/>
    </row>
    <row r="224" spans="1:9" ht="20.25" customHeight="1" outlineLevel="2" x14ac:dyDescent="0.15">
      <c r="A224" s="18" t="str">
        <f t="shared" si="48"/>
        <v>남양주시</v>
      </c>
      <c r="B224" s="37" t="s">
        <v>411</v>
      </c>
      <c r="C224" s="18" t="s">
        <v>444</v>
      </c>
      <c r="D224" s="18" t="s">
        <v>412</v>
      </c>
      <c r="E224" s="35">
        <v>2600</v>
      </c>
      <c r="F224" s="35"/>
      <c r="G224" s="35">
        <v>0</v>
      </c>
      <c r="H224" s="35">
        <v>1000000</v>
      </c>
      <c r="I224" s="28"/>
    </row>
    <row r="225" spans="1:9" ht="20.25" customHeight="1" outlineLevel="2" x14ac:dyDescent="0.15">
      <c r="A225" s="18" t="str">
        <f t="shared" si="48"/>
        <v>남양주시</v>
      </c>
      <c r="B225" s="37" t="s">
        <v>413</v>
      </c>
      <c r="C225" s="18" t="s">
        <v>445</v>
      </c>
      <c r="D225" s="18" t="s">
        <v>414</v>
      </c>
      <c r="E225" s="35">
        <v>3330</v>
      </c>
      <c r="F225" s="35"/>
      <c r="G225" s="35">
        <v>0</v>
      </c>
      <c r="H225" s="35">
        <v>1650000</v>
      </c>
      <c r="I225" s="28"/>
    </row>
    <row r="226" spans="1:9" ht="20.25" customHeight="1" outlineLevel="2" x14ac:dyDescent="0.15">
      <c r="A226" s="18" t="str">
        <f t="shared" si="48"/>
        <v>남양주시</v>
      </c>
      <c r="B226" s="37" t="s">
        <v>415</v>
      </c>
      <c r="C226" s="18" t="s">
        <v>446</v>
      </c>
      <c r="D226" s="18" t="s">
        <v>416</v>
      </c>
      <c r="E226" s="35">
        <v>1370</v>
      </c>
      <c r="F226" s="35"/>
      <c r="G226" s="35">
        <v>20</v>
      </c>
      <c r="H226" s="35">
        <v>450000</v>
      </c>
      <c r="I226" s="28"/>
    </row>
    <row r="227" spans="1:9" ht="20.25" customHeight="1" outlineLevel="2" x14ac:dyDescent="0.15">
      <c r="A227" s="18" t="str">
        <f t="shared" si="48"/>
        <v>남양주시</v>
      </c>
      <c r="B227" s="37" t="s">
        <v>417</v>
      </c>
      <c r="C227" s="18" t="s">
        <v>418</v>
      </c>
      <c r="D227" s="18" t="s">
        <v>419</v>
      </c>
      <c r="E227" s="35">
        <v>250</v>
      </c>
      <c r="F227" s="35"/>
      <c r="G227" s="35">
        <v>11</v>
      </c>
      <c r="H227" s="35">
        <v>87500</v>
      </c>
      <c r="I227" s="28"/>
    </row>
    <row r="228" spans="1:9" ht="20.25" customHeight="1" outlineLevel="2" x14ac:dyDescent="0.15">
      <c r="A228" s="18" t="str">
        <f t="shared" si="48"/>
        <v>남양주시</v>
      </c>
      <c r="B228" s="37" t="s">
        <v>436</v>
      </c>
      <c r="C228" s="18" t="s">
        <v>422</v>
      </c>
      <c r="D228" s="18" t="s">
        <v>422</v>
      </c>
      <c r="E228" s="35">
        <v>10</v>
      </c>
      <c r="F228" s="35"/>
      <c r="G228" s="35">
        <v>250</v>
      </c>
      <c r="H228" s="35">
        <v>2000</v>
      </c>
      <c r="I228" s="28"/>
    </row>
    <row r="229" spans="1:9" ht="20.25" customHeight="1" outlineLevel="2" x14ac:dyDescent="0.15">
      <c r="A229" s="18" t="str">
        <f t="shared" si="48"/>
        <v>남양주시</v>
      </c>
      <c r="B229" s="37" t="s">
        <v>437</v>
      </c>
      <c r="C229" s="18" t="s">
        <v>423</v>
      </c>
      <c r="D229" s="18" t="s">
        <v>424</v>
      </c>
      <c r="E229" s="35">
        <v>60</v>
      </c>
      <c r="F229" s="35"/>
      <c r="G229" s="35">
        <v>138</v>
      </c>
      <c r="H229" s="35">
        <v>45000</v>
      </c>
      <c r="I229" s="28"/>
    </row>
    <row r="230" spans="1:9" ht="20.25" customHeight="1" outlineLevel="2" x14ac:dyDescent="0.15">
      <c r="A230" s="18" t="str">
        <f t="shared" si="48"/>
        <v>남양주시</v>
      </c>
      <c r="B230" s="37" t="s">
        <v>449</v>
      </c>
      <c r="C230" s="18" t="s">
        <v>420</v>
      </c>
      <c r="D230" s="18" t="s">
        <v>421</v>
      </c>
      <c r="E230" s="35">
        <v>400</v>
      </c>
      <c r="F230" s="35"/>
      <c r="G230" s="35">
        <v>1</v>
      </c>
      <c r="H230" s="35">
        <v>200000</v>
      </c>
      <c r="I230" s="28"/>
    </row>
    <row r="231" spans="1:9" ht="20.25" customHeight="1" outlineLevel="2" x14ac:dyDescent="0.15">
      <c r="A231" s="18" t="str">
        <f t="shared" si="48"/>
        <v>남양주시</v>
      </c>
      <c r="B231" s="37" t="s">
        <v>438</v>
      </c>
      <c r="C231" s="18" t="s">
        <v>425</v>
      </c>
      <c r="D231" s="18" t="s">
        <v>425</v>
      </c>
      <c r="E231" s="35">
        <v>10</v>
      </c>
      <c r="F231" s="35"/>
      <c r="G231" s="35">
        <v>518</v>
      </c>
      <c r="H231" s="35">
        <v>4400</v>
      </c>
      <c r="I231" s="28"/>
    </row>
    <row r="232" spans="1:9" ht="20.25" customHeight="1" outlineLevel="2" x14ac:dyDescent="0.15">
      <c r="A232" s="18" t="str">
        <f t="shared" si="48"/>
        <v>남양주시</v>
      </c>
      <c r="B232" s="37" t="s">
        <v>426</v>
      </c>
      <c r="C232" s="18" t="s">
        <v>427</v>
      </c>
      <c r="D232" s="18" t="s">
        <v>428</v>
      </c>
      <c r="E232" s="35">
        <v>500</v>
      </c>
      <c r="F232" s="35"/>
      <c r="G232" s="35">
        <v>20</v>
      </c>
      <c r="H232" s="35">
        <v>220000</v>
      </c>
      <c r="I232" s="28"/>
    </row>
    <row r="233" spans="1:9" ht="20.25" customHeight="1" outlineLevel="2" x14ac:dyDescent="0.15">
      <c r="A233" s="18" t="str">
        <f t="shared" si="48"/>
        <v>남양주시</v>
      </c>
      <c r="B233" s="37" t="s">
        <v>439</v>
      </c>
      <c r="C233" s="18" t="s">
        <v>429</v>
      </c>
      <c r="D233" s="18" t="s">
        <v>430</v>
      </c>
      <c r="E233" s="35">
        <v>560</v>
      </c>
      <c r="F233" s="35"/>
      <c r="G233" s="35">
        <v>40</v>
      </c>
      <c r="H233" s="35">
        <v>246400</v>
      </c>
      <c r="I233" s="28"/>
    </row>
    <row r="234" spans="1:9" ht="20.25" customHeight="1" outlineLevel="2" x14ac:dyDescent="0.15">
      <c r="A234" s="18" t="str">
        <f t="shared" si="48"/>
        <v>남양주시</v>
      </c>
      <c r="B234" s="37" t="s">
        <v>431</v>
      </c>
      <c r="C234" s="18" t="s">
        <v>425</v>
      </c>
      <c r="D234" s="18" t="s">
        <v>425</v>
      </c>
      <c r="E234" s="35">
        <v>8500</v>
      </c>
      <c r="F234" s="35">
        <v>2</v>
      </c>
      <c r="G234" s="35">
        <v>0</v>
      </c>
      <c r="H234" s="35">
        <v>3830000</v>
      </c>
      <c r="I234" s="28"/>
    </row>
    <row r="235" spans="1:9" ht="20.25" customHeight="1" outlineLevel="2" x14ac:dyDescent="0.15">
      <c r="A235" s="18" t="str">
        <f t="shared" si="48"/>
        <v>남양주시</v>
      </c>
      <c r="B235" s="37" t="s">
        <v>432</v>
      </c>
      <c r="C235" s="18" t="s">
        <v>425</v>
      </c>
      <c r="D235" s="18" t="s">
        <v>425</v>
      </c>
      <c r="E235" s="35">
        <v>3000</v>
      </c>
      <c r="F235" s="35"/>
      <c r="G235" s="35">
        <v>0</v>
      </c>
      <c r="H235" s="35">
        <v>3000000</v>
      </c>
      <c r="I235" s="28"/>
    </row>
    <row r="236" spans="1:9" ht="20.25" customHeight="1" outlineLevel="1" x14ac:dyDescent="0.15">
      <c r="A236" s="29" t="s">
        <v>17</v>
      </c>
      <c r="B236" s="29" t="s">
        <v>450</v>
      </c>
      <c r="C236" s="29"/>
      <c r="D236" s="29"/>
      <c r="E236" s="11">
        <f>SUM(E237:E238)</f>
        <v>715</v>
      </c>
      <c r="F236" s="12">
        <f t="shared" ref="F236" si="49">SUM(F237:F238)</f>
        <v>0</v>
      </c>
      <c r="G236" s="12">
        <f t="shared" ref="G236" si="50">SUM(G237:G238)</f>
        <v>1699</v>
      </c>
      <c r="H236" s="12">
        <f t="shared" ref="H236" si="51">SUM(H237:H238)</f>
        <v>409600</v>
      </c>
      <c r="I236" s="29"/>
    </row>
    <row r="237" spans="1:9" ht="20.25" customHeight="1" outlineLevel="2" x14ac:dyDescent="0.15">
      <c r="A237" s="18" t="str">
        <f>B236</f>
        <v>구리시</v>
      </c>
      <c r="B237" s="30" t="s">
        <v>451</v>
      </c>
      <c r="C237" s="18" t="s">
        <v>452</v>
      </c>
      <c r="D237" s="18" t="s">
        <v>452</v>
      </c>
      <c r="E237" s="35">
        <v>700</v>
      </c>
      <c r="F237" s="35"/>
      <c r="G237" s="35">
        <v>1431</v>
      </c>
      <c r="H237" s="35">
        <v>403000</v>
      </c>
      <c r="I237" s="36"/>
    </row>
    <row r="238" spans="1:9" ht="20.25" customHeight="1" outlineLevel="2" x14ac:dyDescent="0.15">
      <c r="A238" s="18" t="str">
        <f>A237</f>
        <v>구리시</v>
      </c>
      <c r="B238" s="37" t="s">
        <v>453</v>
      </c>
      <c r="C238" s="21" t="s">
        <v>454</v>
      </c>
      <c r="D238" s="18" t="s">
        <v>454</v>
      </c>
      <c r="E238" s="38">
        <v>15</v>
      </c>
      <c r="F238" s="21"/>
      <c r="G238" s="38">
        <v>268</v>
      </c>
      <c r="H238" s="38">
        <v>6600</v>
      </c>
      <c r="I238" s="39"/>
    </row>
    <row r="239" spans="1:9" ht="20.25" customHeight="1" outlineLevel="1" x14ac:dyDescent="0.15">
      <c r="A239" s="29" t="s">
        <v>17</v>
      </c>
      <c r="B239" s="29" t="s">
        <v>44</v>
      </c>
      <c r="C239" s="29"/>
      <c r="D239" s="29"/>
      <c r="E239" s="11">
        <f>SUM(E240)</f>
        <v>3000</v>
      </c>
      <c r="F239" s="12">
        <f t="shared" ref="F239" si="52">SUM(F240)</f>
        <v>1</v>
      </c>
      <c r="G239" s="12">
        <f t="shared" ref="G239" si="53">SUM(G240)</f>
        <v>50</v>
      </c>
      <c r="H239" s="12">
        <f t="shared" ref="H239" si="54">SUM(H240)</f>
        <v>1599718</v>
      </c>
      <c r="I239" s="29"/>
    </row>
    <row r="240" spans="1:9" ht="20.25" customHeight="1" outlineLevel="2" x14ac:dyDescent="0.15">
      <c r="A240" s="18" t="str">
        <f>B239</f>
        <v>양평군</v>
      </c>
      <c r="B240" s="37" t="s">
        <v>461</v>
      </c>
      <c r="C240" s="18" t="s">
        <v>462</v>
      </c>
      <c r="D240" s="18" t="s">
        <v>463</v>
      </c>
      <c r="E240" s="35">
        <v>3000</v>
      </c>
      <c r="F240" s="35">
        <v>1</v>
      </c>
      <c r="G240" s="35">
        <v>50</v>
      </c>
      <c r="H240" s="35">
        <v>1599718</v>
      </c>
      <c r="I240" s="36"/>
    </row>
    <row r="241" spans="1:9" ht="20.25" customHeight="1" outlineLevel="1" x14ac:dyDescent="0.15">
      <c r="A241" s="29" t="s">
        <v>17</v>
      </c>
      <c r="B241" s="29" t="s">
        <v>45</v>
      </c>
      <c r="C241" s="29"/>
      <c r="D241" s="29"/>
      <c r="E241" s="11">
        <f>SUM(E242:E247)</f>
        <v>3310</v>
      </c>
      <c r="F241" s="12">
        <f t="shared" ref="F241:H241" si="55">SUM(F242:F247)</f>
        <v>0</v>
      </c>
      <c r="G241" s="12">
        <f t="shared" si="55"/>
        <v>79</v>
      </c>
      <c r="H241" s="12">
        <f t="shared" si="55"/>
        <v>1521250</v>
      </c>
      <c r="I241" s="29"/>
    </row>
    <row r="242" spans="1:9" ht="20.25" customHeight="1" outlineLevel="2" x14ac:dyDescent="0.15">
      <c r="A242" s="18" t="str">
        <f>B241</f>
        <v>가평군</v>
      </c>
      <c r="B242" s="30" t="s">
        <v>455</v>
      </c>
      <c r="C242" s="18" t="s">
        <v>464</v>
      </c>
      <c r="D242" s="18" t="s">
        <v>464</v>
      </c>
      <c r="E242" s="35">
        <v>600</v>
      </c>
      <c r="F242" s="35"/>
      <c r="G242" s="35">
        <v>5</v>
      </c>
      <c r="H242" s="35">
        <v>210000</v>
      </c>
      <c r="I242" s="36"/>
    </row>
    <row r="243" spans="1:9" ht="20.25" customHeight="1" outlineLevel="2" x14ac:dyDescent="0.15">
      <c r="A243" s="18" t="str">
        <f>A242</f>
        <v>가평군</v>
      </c>
      <c r="B243" s="37" t="s">
        <v>456</v>
      </c>
      <c r="C243" s="18" t="s">
        <v>465</v>
      </c>
      <c r="D243" s="18" t="s">
        <v>465</v>
      </c>
      <c r="E243" s="35">
        <v>600</v>
      </c>
      <c r="F243" s="35"/>
      <c r="G243" s="35">
        <v>20</v>
      </c>
      <c r="H243" s="35">
        <v>350000</v>
      </c>
      <c r="I243" s="28"/>
    </row>
    <row r="244" spans="1:9" ht="20.25" customHeight="1" outlineLevel="2" x14ac:dyDescent="0.15">
      <c r="A244" s="18" t="str">
        <f t="shared" ref="A244:A247" si="56">A243</f>
        <v>가평군</v>
      </c>
      <c r="B244" s="37" t="s">
        <v>457</v>
      </c>
      <c r="C244" s="18" t="s">
        <v>466</v>
      </c>
      <c r="D244" s="18" t="s">
        <v>466</v>
      </c>
      <c r="E244" s="35">
        <v>300</v>
      </c>
      <c r="F244" s="35"/>
      <c r="G244" s="35">
        <v>0</v>
      </c>
      <c r="H244" s="35">
        <v>271250</v>
      </c>
      <c r="I244" s="28"/>
    </row>
    <row r="245" spans="1:9" ht="20.25" customHeight="1" outlineLevel="2" x14ac:dyDescent="0.15">
      <c r="A245" s="18" t="str">
        <f t="shared" si="56"/>
        <v>가평군</v>
      </c>
      <c r="B245" s="37" t="s">
        <v>458</v>
      </c>
      <c r="C245" s="18" t="s">
        <v>467</v>
      </c>
      <c r="D245" s="18" t="s">
        <v>467</v>
      </c>
      <c r="E245" s="35">
        <v>1000</v>
      </c>
      <c r="F245" s="35"/>
      <c r="G245" s="35">
        <v>20</v>
      </c>
      <c r="H245" s="35">
        <v>400000</v>
      </c>
      <c r="I245" s="28"/>
    </row>
    <row r="246" spans="1:9" ht="20.25" customHeight="1" outlineLevel="2" x14ac:dyDescent="0.15">
      <c r="A246" s="18" t="str">
        <f t="shared" si="56"/>
        <v>가평군</v>
      </c>
      <c r="B246" s="37" t="s">
        <v>459</v>
      </c>
      <c r="C246" s="18" t="s">
        <v>468</v>
      </c>
      <c r="D246" s="18" t="s">
        <v>468</v>
      </c>
      <c r="E246" s="35">
        <v>110</v>
      </c>
      <c r="F246" s="35"/>
      <c r="G246" s="35">
        <v>4</v>
      </c>
      <c r="H246" s="35">
        <v>40000</v>
      </c>
      <c r="I246" s="28"/>
    </row>
    <row r="247" spans="1:9" ht="20.25" customHeight="1" outlineLevel="2" x14ac:dyDescent="0.15">
      <c r="A247" s="18" t="str">
        <f t="shared" si="56"/>
        <v>가평군</v>
      </c>
      <c r="B247" s="37" t="s">
        <v>460</v>
      </c>
      <c r="C247" s="18" t="s">
        <v>469</v>
      </c>
      <c r="D247" s="18" t="s">
        <v>469</v>
      </c>
      <c r="E247" s="35">
        <v>700</v>
      </c>
      <c r="F247" s="35"/>
      <c r="G247" s="35">
        <v>30</v>
      </c>
      <c r="H247" s="35">
        <v>250000</v>
      </c>
      <c r="I247" s="28"/>
    </row>
    <row r="248" spans="1:9" ht="20.25" customHeight="1" x14ac:dyDescent="0.15">
      <c r="A248" s="7" t="s">
        <v>11</v>
      </c>
      <c r="B248" s="7" t="s">
        <v>46</v>
      </c>
      <c r="C248" s="8"/>
      <c r="D248" s="8"/>
      <c r="E248" s="9">
        <f>SUM(E249)</f>
        <v>2488</v>
      </c>
      <c r="F248" s="10">
        <f t="shared" ref="F248:H248" si="57">SUM(F249)</f>
        <v>0</v>
      </c>
      <c r="G248" s="10">
        <f t="shared" si="57"/>
        <v>153</v>
      </c>
      <c r="H248" s="10">
        <f t="shared" si="57"/>
        <v>1707</v>
      </c>
      <c r="I248" s="10"/>
    </row>
    <row r="249" spans="1:9" ht="20.25" customHeight="1" outlineLevel="1" x14ac:dyDescent="0.15">
      <c r="A249" s="29" t="s">
        <v>17</v>
      </c>
      <c r="B249" s="29" t="s">
        <v>35</v>
      </c>
      <c r="C249" s="29"/>
      <c r="D249" s="29"/>
      <c r="E249" s="11">
        <f>SUM(E250:E254)</f>
        <v>2488</v>
      </c>
      <c r="F249" s="12">
        <f t="shared" ref="F249:H249" si="58">SUM(F250:F254)</f>
        <v>0</v>
      </c>
      <c r="G249" s="12">
        <f t="shared" si="58"/>
        <v>153</v>
      </c>
      <c r="H249" s="12">
        <f t="shared" si="58"/>
        <v>1707</v>
      </c>
      <c r="I249" s="29"/>
    </row>
    <row r="250" spans="1:9" ht="20.25" customHeight="1" outlineLevel="2" x14ac:dyDescent="0.15">
      <c r="A250" s="18" t="str">
        <f>B249</f>
        <v>김포시</v>
      </c>
      <c r="B250" s="42" t="s">
        <v>470</v>
      </c>
      <c r="C250" s="21" t="s">
        <v>471</v>
      </c>
      <c r="D250" s="21" t="s">
        <v>472</v>
      </c>
      <c r="E250" s="43">
        <v>825</v>
      </c>
      <c r="F250" s="43">
        <v>0</v>
      </c>
      <c r="G250" s="43">
        <v>0</v>
      </c>
      <c r="H250" s="43">
        <v>700</v>
      </c>
      <c r="I250" s="44"/>
    </row>
    <row r="251" spans="1:9" ht="20.25" customHeight="1" outlineLevel="2" x14ac:dyDescent="0.15">
      <c r="A251" s="18" t="str">
        <f>A250</f>
        <v>김포시</v>
      </c>
      <c r="B251" s="40" t="s">
        <v>473</v>
      </c>
      <c r="C251" s="18" t="s">
        <v>474</v>
      </c>
      <c r="D251" s="18" t="s">
        <v>475</v>
      </c>
      <c r="E251" s="31">
        <v>885</v>
      </c>
      <c r="F251" s="31">
        <v>0</v>
      </c>
      <c r="G251" s="31">
        <v>0</v>
      </c>
      <c r="H251" s="31">
        <v>450</v>
      </c>
      <c r="I251" s="40"/>
    </row>
    <row r="252" spans="1:9" ht="20.25" customHeight="1" outlineLevel="2" x14ac:dyDescent="0.15">
      <c r="A252" s="18" t="str">
        <f t="shared" ref="A252:A254" si="59">A251</f>
        <v>김포시</v>
      </c>
      <c r="B252" s="40" t="s">
        <v>476</v>
      </c>
      <c r="C252" s="18"/>
      <c r="D252" s="18"/>
      <c r="E252" s="31">
        <v>660</v>
      </c>
      <c r="F252" s="31">
        <v>0</v>
      </c>
      <c r="G252" s="31">
        <v>52</v>
      </c>
      <c r="H252" s="31">
        <v>370</v>
      </c>
      <c r="I252" s="40"/>
    </row>
    <row r="253" spans="1:9" ht="20.25" customHeight="1" outlineLevel="2" x14ac:dyDescent="0.15">
      <c r="A253" s="18" t="str">
        <f t="shared" si="59"/>
        <v>김포시</v>
      </c>
      <c r="B253" s="40" t="s">
        <v>477</v>
      </c>
      <c r="C253" s="18"/>
      <c r="D253" s="18"/>
      <c r="E253" s="31">
        <v>0</v>
      </c>
      <c r="F253" s="31">
        <v>0</v>
      </c>
      <c r="G253" s="31">
        <v>0</v>
      </c>
      <c r="H253" s="31">
        <v>87</v>
      </c>
      <c r="I253" s="40"/>
    </row>
    <row r="254" spans="1:9" ht="20.25" customHeight="1" outlineLevel="2" x14ac:dyDescent="0.15">
      <c r="A254" s="32" t="str">
        <f t="shared" si="59"/>
        <v>김포시</v>
      </c>
      <c r="B254" s="45" t="s">
        <v>478</v>
      </c>
      <c r="C254" s="32"/>
      <c r="D254" s="32"/>
      <c r="E254" s="34">
        <v>118</v>
      </c>
      <c r="F254" s="34">
        <v>0</v>
      </c>
      <c r="G254" s="34">
        <v>101</v>
      </c>
      <c r="H254" s="34">
        <v>100</v>
      </c>
      <c r="I254" s="45"/>
    </row>
    <row r="255" spans="1:9" ht="20.25" customHeight="1" x14ac:dyDescent="0.15"/>
    <row r="256" spans="1:9" ht="20.25" customHeight="1" x14ac:dyDescent="0.15"/>
    <row r="257" ht="20.25" customHeight="1" x14ac:dyDescent="0.15"/>
    <row r="258" ht="20.25" customHeight="1" x14ac:dyDescent="0.15"/>
    <row r="259" ht="20.25" customHeight="1" x14ac:dyDescent="0.15"/>
    <row r="260" ht="20.25" customHeight="1" x14ac:dyDescent="0.15"/>
    <row r="261" ht="20.25" customHeight="1" x14ac:dyDescent="0.15"/>
    <row r="262" ht="20.25" customHeight="1" x14ac:dyDescent="0.15"/>
    <row r="263" ht="20.25" customHeight="1" x14ac:dyDescent="0.15"/>
    <row r="264" ht="20.25" customHeight="1" x14ac:dyDescent="0.15"/>
    <row r="265" ht="20.25" customHeight="1" x14ac:dyDescent="0.15"/>
    <row r="266" ht="20.25" customHeight="1" x14ac:dyDescent="0.15"/>
    <row r="267" ht="20.25" customHeight="1" x14ac:dyDescent="0.15"/>
    <row r="268" ht="20.25" customHeight="1" x14ac:dyDescent="0.15"/>
    <row r="269" ht="20.25" customHeight="1" x14ac:dyDescent="0.15"/>
    <row r="270" ht="20.25" customHeight="1" x14ac:dyDescent="0.15"/>
    <row r="271" ht="20.25" customHeight="1" x14ac:dyDescent="0.15"/>
    <row r="272" ht="20.25" customHeight="1" x14ac:dyDescent="0.15"/>
    <row r="273" ht="20.25" customHeight="1" x14ac:dyDescent="0.15"/>
    <row r="274" ht="20.25" customHeight="1" x14ac:dyDescent="0.15"/>
    <row r="275" ht="20.25" customHeight="1" x14ac:dyDescent="0.15"/>
    <row r="276" ht="20.25" customHeight="1" x14ac:dyDescent="0.15"/>
    <row r="277" ht="20.25" customHeight="1" x14ac:dyDescent="0.15"/>
    <row r="278" ht="20.25" customHeight="1" x14ac:dyDescent="0.15"/>
    <row r="279" ht="20.25" customHeight="1" x14ac:dyDescent="0.15"/>
    <row r="280" ht="20.25" customHeight="1" x14ac:dyDescent="0.15"/>
    <row r="281" ht="20.25" customHeight="1" x14ac:dyDescent="0.15"/>
    <row r="282" ht="20.25" customHeight="1" x14ac:dyDescent="0.15"/>
    <row r="283" ht="20.25" customHeight="1" x14ac:dyDescent="0.15"/>
    <row r="284" ht="20.25" customHeight="1" x14ac:dyDescent="0.15"/>
    <row r="285" ht="20.25" customHeight="1" x14ac:dyDescent="0.15"/>
    <row r="286" ht="20.25" customHeight="1" x14ac:dyDescent="0.15"/>
    <row r="287" ht="20.25" customHeight="1" x14ac:dyDescent="0.15"/>
    <row r="288" ht="20.25" customHeight="1" x14ac:dyDescent="0.15"/>
    <row r="289" ht="20.25" customHeight="1" x14ac:dyDescent="0.15"/>
  </sheetData>
  <autoFilter ref="A5:I254" xr:uid="{5F6F408B-466E-4FC5-9EB6-AACA8CC95070}"/>
  <mergeCells count="8">
    <mergeCell ref="H2:H3"/>
    <mergeCell ref="I2:I3"/>
    <mergeCell ref="A2:A3"/>
    <mergeCell ref="B2:B3"/>
    <mergeCell ref="C2:D2"/>
    <mergeCell ref="E2:E3"/>
    <mergeCell ref="F2:F3"/>
    <mergeCell ref="G2:G3"/>
  </mergeCells>
  <phoneticPr fontId="3" type="noConversion"/>
  <pageMargins left="0.35433070866141736" right="0.35433070866141736" top="0.78740157480314965" bottom="0.78740157480314965" header="0.51181102362204722" footer="0.51181102362204722"/>
  <pageSetup paperSize="8" scale="72" fitToHeight="0" orientation="portrait" r:id="rId1"/>
  <headerFooter alignWithMargins="0"/>
  <rowBreaks count="1" manualBreakCount="1">
    <brk id="8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공사계획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2025-03-26T00:25:48Z</dcterms:created>
  <dcterms:modified xsi:type="dcterms:W3CDTF">2025-03-26T10:13:10Z</dcterms:modified>
</cp:coreProperties>
</file>