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조철희\01 도시가스\05 도시가스 공급시설 2개년 공사계획\★2025년\00 보고\"/>
    </mc:Choice>
  </mc:AlternateContent>
  <xr:revisionPtr revIDLastSave="0" documentId="13_ncr:1_{F3A4836C-E312-427A-86ED-AE65569B5993}" xr6:coauthVersionLast="47" xr6:coauthVersionMax="47" xr10:uidLastSave="{00000000-0000-0000-0000-000000000000}"/>
  <bookViews>
    <workbookView xWindow="28680" yWindow="-120" windowWidth="29040" windowHeight="15840" xr2:uid="{5D07B0F4-0953-4F6B-94CE-B670DED34BB9}"/>
  </bookViews>
  <sheets>
    <sheet name="개요" sheetId="4" r:id="rId1"/>
    <sheet name="2026년 공사계획" sheetId="3" r:id="rId2"/>
    <sheet name="2025년 공사계획" sheetId="1" r:id="rId3"/>
    <sheet name="2025년 공사계획(의무)" sheetId="2" r:id="rId4"/>
  </sheets>
  <definedNames>
    <definedName name="_xlnm._FilterDatabase" localSheetId="2" hidden="1">'2025년 공사계획'!$A$5:$J$254</definedName>
    <definedName name="_xlnm._FilterDatabase" localSheetId="3" hidden="1">'2025년 공사계획(의무)'!$B$5:$J$86</definedName>
    <definedName name="_xlnm._FilterDatabase" localSheetId="1" hidden="1">'2026년 공사계획'!$A$6:$J$226</definedName>
    <definedName name="_xlnm.Print_Area" localSheetId="2">'2025년 공사계획'!$B$1:$J$254</definedName>
    <definedName name="_xlnm.Print_Area" localSheetId="3">'2025년 공사계획(의무)'!$B$1:$J$118</definedName>
    <definedName name="_xlnm.Print_Area" localSheetId="1">'2026년 공사계획'!$B$1:$J$226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4" i="2" l="1"/>
  <c r="F20" i="4"/>
  <c r="D31" i="4"/>
  <c r="C31" i="4" s="1"/>
  <c r="E30" i="4"/>
  <c r="E29" i="4"/>
  <c r="E35" i="4"/>
  <c r="E34" i="4"/>
  <c r="E24" i="4"/>
  <c r="E25" i="4"/>
  <c r="H10" i="4"/>
  <c r="H9" i="4"/>
  <c r="H8" i="4"/>
  <c r="H7" i="4"/>
  <c r="H6" i="4"/>
  <c r="H5" i="4"/>
  <c r="C10" i="4"/>
  <c r="C9" i="4"/>
  <c r="C8" i="4"/>
  <c r="C7" i="4"/>
  <c r="C6" i="4"/>
  <c r="C5" i="4"/>
  <c r="C21" i="4"/>
  <c r="C20" i="4"/>
  <c r="C19" i="4"/>
  <c r="C18" i="4"/>
  <c r="C17" i="4"/>
  <c r="C16" i="4"/>
  <c r="G21" i="4"/>
  <c r="F21" i="4"/>
  <c r="E21" i="4"/>
  <c r="G20" i="4"/>
  <c r="E20" i="4"/>
  <c r="G19" i="4"/>
  <c r="F19" i="4"/>
  <c r="E19" i="4"/>
  <c r="G18" i="4"/>
  <c r="F18" i="4"/>
  <c r="E18" i="4"/>
  <c r="G17" i="4"/>
  <c r="F17" i="4"/>
  <c r="E17" i="4"/>
  <c r="G16" i="4"/>
  <c r="F16" i="4"/>
  <c r="E16" i="4"/>
  <c r="E15" i="4" s="1"/>
  <c r="D21" i="4"/>
  <c r="D20" i="4"/>
  <c r="D19" i="4"/>
  <c r="D18" i="4"/>
  <c r="D17" i="4"/>
  <c r="D16" i="4"/>
  <c r="F15" i="4" l="1"/>
  <c r="H4" i="4"/>
  <c r="C4" i="4"/>
  <c r="D30" i="4" s="1"/>
  <c r="G15" i="4"/>
  <c r="C15" i="4"/>
  <c r="D15" i="4"/>
  <c r="L10" i="4"/>
  <c r="K10" i="4"/>
  <c r="J10" i="4"/>
  <c r="L9" i="4"/>
  <c r="K9" i="4"/>
  <c r="J9" i="4"/>
  <c r="L8" i="4"/>
  <c r="K8" i="4"/>
  <c r="J8" i="4"/>
  <c r="L7" i="4"/>
  <c r="K7" i="4"/>
  <c r="J7" i="4"/>
  <c r="L6" i="4"/>
  <c r="K6" i="4"/>
  <c r="J6" i="4"/>
  <c r="L5" i="4"/>
  <c r="K5" i="4"/>
  <c r="J5" i="4"/>
  <c r="I10" i="4"/>
  <c r="I9" i="4"/>
  <c r="I8" i="4"/>
  <c r="I7" i="4"/>
  <c r="I6" i="4"/>
  <c r="I5" i="4"/>
  <c r="G10" i="4"/>
  <c r="G9" i="4"/>
  <c r="G8" i="4"/>
  <c r="G7" i="4"/>
  <c r="G6" i="4"/>
  <c r="G5" i="4"/>
  <c r="F10" i="4"/>
  <c r="F9" i="4"/>
  <c r="F8" i="4"/>
  <c r="F7" i="4"/>
  <c r="F6" i="4"/>
  <c r="F5" i="4"/>
  <c r="E10" i="4"/>
  <c r="E9" i="4"/>
  <c r="E8" i="4"/>
  <c r="E7" i="4"/>
  <c r="E6" i="4"/>
  <c r="E5" i="4"/>
  <c r="D10" i="4"/>
  <c r="D9" i="4"/>
  <c r="D8" i="4"/>
  <c r="D7" i="4"/>
  <c r="D6" i="4"/>
  <c r="D5" i="4"/>
  <c r="C30" i="4" l="1"/>
  <c r="C29" i="4" s="1"/>
  <c r="D29" i="4"/>
  <c r="L4" i="4"/>
  <c r="D36" i="4" s="1"/>
  <c r="C36" i="4" s="1"/>
  <c r="K4" i="4"/>
  <c r="F4" i="4"/>
  <c r="E4" i="4"/>
  <c r="G4" i="4"/>
  <c r="D35" i="4" s="1"/>
  <c r="J4" i="4"/>
  <c r="D4" i="4"/>
  <c r="D25" i="4" s="1"/>
  <c r="D24" i="4" l="1"/>
  <c r="C25" i="4"/>
  <c r="C24" i="4" s="1"/>
  <c r="C35" i="4"/>
  <c r="C34" i="4" s="1"/>
  <c r="D34" i="4"/>
  <c r="B225" i="3" l="1"/>
  <c r="B226" i="3" s="1"/>
  <c r="I224" i="3"/>
  <c r="I223" i="3" s="1"/>
  <c r="H224" i="3"/>
  <c r="H223" i="3" s="1"/>
  <c r="G224" i="3"/>
  <c r="G223" i="3" s="1"/>
  <c r="F224" i="3"/>
  <c r="F223" i="3" s="1"/>
  <c r="B219" i="3"/>
  <c r="B220" i="3" s="1"/>
  <c r="B221" i="3" s="1"/>
  <c r="B222" i="3" s="1"/>
  <c r="I218" i="3"/>
  <c r="H218" i="3"/>
  <c r="G218" i="3"/>
  <c r="F218" i="3"/>
  <c r="B217" i="3"/>
  <c r="I216" i="3"/>
  <c r="H216" i="3"/>
  <c r="G216" i="3"/>
  <c r="F216" i="3"/>
  <c r="B213" i="3"/>
  <c r="B214" i="3" s="1"/>
  <c r="B215" i="3" s="1"/>
  <c r="I212" i="3"/>
  <c r="H212" i="3"/>
  <c r="G212" i="3"/>
  <c r="F212" i="3"/>
  <c r="B209" i="3"/>
  <c r="B210" i="3" s="1"/>
  <c r="B211" i="3" s="1"/>
  <c r="I208" i="3"/>
  <c r="H208" i="3"/>
  <c r="H190" i="3" s="1"/>
  <c r="G208" i="3"/>
  <c r="F208" i="3"/>
  <c r="B192" i="3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I191" i="3"/>
  <c r="H191" i="3"/>
  <c r="G191" i="3"/>
  <c r="F191" i="3"/>
  <c r="B189" i="3"/>
  <c r="I188" i="3"/>
  <c r="H188" i="3"/>
  <c r="G188" i="3"/>
  <c r="F188" i="3"/>
  <c r="B183" i="3"/>
  <c r="B184" i="3" s="1"/>
  <c r="B185" i="3" s="1"/>
  <c r="B186" i="3" s="1"/>
  <c r="B187" i="3" s="1"/>
  <c r="I182" i="3"/>
  <c r="H182" i="3"/>
  <c r="G182" i="3"/>
  <c r="F182" i="3"/>
  <c r="B181" i="3"/>
  <c r="I180" i="3"/>
  <c r="H180" i="3"/>
  <c r="G180" i="3"/>
  <c r="F180" i="3"/>
  <c r="B173" i="3"/>
  <c r="B174" i="3" s="1"/>
  <c r="B175" i="3" s="1"/>
  <c r="B176" i="3" s="1"/>
  <c r="B177" i="3" s="1"/>
  <c r="B178" i="3" s="1"/>
  <c r="B179" i="3" s="1"/>
  <c r="I172" i="3"/>
  <c r="H172" i="3"/>
  <c r="G172" i="3"/>
  <c r="F172" i="3"/>
  <c r="B169" i="3"/>
  <c r="B170" i="3" s="1"/>
  <c r="B171" i="3" s="1"/>
  <c r="I168" i="3"/>
  <c r="H168" i="3"/>
  <c r="G168" i="3"/>
  <c r="F168" i="3"/>
  <c r="B165" i="3"/>
  <c r="B166" i="3" s="1"/>
  <c r="I164" i="3"/>
  <c r="H164" i="3"/>
  <c r="G164" i="3"/>
  <c r="F164" i="3"/>
  <c r="B161" i="3"/>
  <c r="B162" i="3" s="1"/>
  <c r="B163" i="3" s="1"/>
  <c r="I160" i="3"/>
  <c r="H160" i="3"/>
  <c r="G160" i="3"/>
  <c r="F160" i="3"/>
  <c r="B156" i="3"/>
  <c r="B157" i="3" s="1"/>
  <c r="B158" i="3" s="1"/>
  <c r="B159" i="3" s="1"/>
  <c r="I155" i="3"/>
  <c r="H155" i="3"/>
  <c r="G155" i="3"/>
  <c r="F155" i="3"/>
  <c r="B153" i="3"/>
  <c r="I152" i="3"/>
  <c r="H152" i="3"/>
  <c r="G152" i="3"/>
  <c r="F152" i="3"/>
  <c r="B148" i="3"/>
  <c r="B149" i="3" s="1"/>
  <c r="B150" i="3" s="1"/>
  <c r="B151" i="3" s="1"/>
  <c r="I147" i="3"/>
  <c r="H147" i="3"/>
  <c r="G147" i="3"/>
  <c r="F147" i="3"/>
  <c r="B144" i="3"/>
  <c r="B145" i="3" s="1"/>
  <c r="B146" i="3" s="1"/>
  <c r="I143" i="3"/>
  <c r="H143" i="3"/>
  <c r="G143" i="3"/>
  <c r="F143" i="3"/>
  <c r="B141" i="3"/>
  <c r="B142" i="3" s="1"/>
  <c r="I140" i="3"/>
  <c r="H140" i="3"/>
  <c r="G140" i="3"/>
  <c r="F140" i="3"/>
  <c r="B137" i="3"/>
  <c r="B138" i="3" s="1"/>
  <c r="B139" i="3" s="1"/>
  <c r="I136" i="3"/>
  <c r="H136" i="3"/>
  <c r="G136" i="3"/>
  <c r="F136" i="3"/>
  <c r="B132" i="3"/>
  <c r="B133" i="3" s="1"/>
  <c r="B134" i="3" s="1"/>
  <c r="B135" i="3" s="1"/>
  <c r="I131" i="3"/>
  <c r="H131" i="3"/>
  <c r="G131" i="3"/>
  <c r="F131" i="3"/>
  <c r="B119" i="3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I118" i="3"/>
  <c r="H118" i="3"/>
  <c r="G118" i="3"/>
  <c r="F118" i="3"/>
  <c r="B110" i="3"/>
  <c r="B111" i="3" s="1"/>
  <c r="B112" i="3" s="1"/>
  <c r="B113" i="3" s="1"/>
  <c r="B114" i="3" s="1"/>
  <c r="B115" i="3" s="1"/>
  <c r="B116" i="3" s="1"/>
  <c r="B117" i="3" s="1"/>
  <c r="I109" i="3"/>
  <c r="H109" i="3"/>
  <c r="G109" i="3"/>
  <c r="F109" i="3"/>
  <c r="B104" i="3"/>
  <c r="B105" i="3" s="1"/>
  <c r="B107" i="3" s="1"/>
  <c r="B108" i="3" s="1"/>
  <c r="B106" i="3" s="1"/>
  <c r="I103" i="3"/>
  <c r="H103" i="3"/>
  <c r="G103" i="3"/>
  <c r="F103" i="3"/>
  <c r="B95" i="3"/>
  <c r="B96" i="3" s="1"/>
  <c r="B98" i="3" s="1"/>
  <c r="B99" i="3" s="1"/>
  <c r="B100" i="3" s="1"/>
  <c r="B94" i="3" s="1"/>
  <c r="B101" i="3" s="1"/>
  <c r="B97" i="3" s="1"/>
  <c r="B102" i="3" s="1"/>
  <c r="I93" i="3"/>
  <c r="H93" i="3"/>
  <c r="G93" i="3"/>
  <c r="F93" i="3"/>
  <c r="B84" i="3"/>
  <c r="B85" i="3" s="1"/>
  <c r="B86" i="3" s="1"/>
  <c r="B87" i="3" s="1"/>
  <c r="B88" i="3" s="1"/>
  <c r="B89" i="3" s="1"/>
  <c r="B90" i="3" s="1"/>
  <c r="B91" i="3" s="1"/>
  <c r="B92" i="3" s="1"/>
  <c r="I83" i="3"/>
  <c r="H83" i="3"/>
  <c r="G83" i="3"/>
  <c r="F83" i="3"/>
  <c r="B74" i="3"/>
  <c r="B75" i="3" s="1"/>
  <c r="B76" i="3" s="1"/>
  <c r="B77" i="3" s="1"/>
  <c r="B78" i="3" s="1"/>
  <c r="B79" i="3" s="1"/>
  <c r="B80" i="3" s="1"/>
  <c r="B81" i="3" s="1"/>
  <c r="B82" i="3" s="1"/>
  <c r="I73" i="3"/>
  <c r="H73" i="3"/>
  <c r="G73" i="3"/>
  <c r="F73" i="3"/>
  <c r="B63" i="3"/>
  <c r="B64" i="3" s="1"/>
  <c r="B65" i="3" s="1"/>
  <c r="B66" i="3" s="1"/>
  <c r="I62" i="3"/>
  <c r="H62" i="3"/>
  <c r="G62" i="3"/>
  <c r="F62" i="3"/>
  <c r="B56" i="3"/>
  <c r="B57" i="3" s="1"/>
  <c r="B58" i="3" s="1"/>
  <c r="B59" i="3" s="1"/>
  <c r="B60" i="3" s="1"/>
  <c r="B61" i="3" s="1"/>
  <c r="I55" i="3"/>
  <c r="H55" i="3"/>
  <c r="G55" i="3"/>
  <c r="F55" i="3"/>
  <c r="B48" i="3"/>
  <c r="B49" i="3" s="1"/>
  <c r="B50" i="3" s="1"/>
  <c r="B51" i="3" s="1"/>
  <c r="B52" i="3" s="1"/>
  <c r="B53" i="3" s="1"/>
  <c r="B54" i="3" s="1"/>
  <c r="I47" i="3"/>
  <c r="H47" i="3"/>
  <c r="G47" i="3"/>
  <c r="F47" i="3"/>
  <c r="B37" i="3"/>
  <c r="B38" i="3" s="1"/>
  <c r="B39" i="3" s="1"/>
  <c r="B40" i="3" s="1"/>
  <c r="B41" i="3" s="1"/>
  <c r="B42" i="3" s="1"/>
  <c r="B43" i="3" s="1"/>
  <c r="B44" i="3" s="1"/>
  <c r="B45" i="3" s="1"/>
  <c r="B46" i="3" s="1"/>
  <c r="I36" i="3"/>
  <c r="H36" i="3"/>
  <c r="G36" i="3"/>
  <c r="F36" i="3"/>
  <c r="B27" i="3"/>
  <c r="B28" i="3" s="1"/>
  <c r="B29" i="3" s="1"/>
  <c r="B30" i="3" s="1"/>
  <c r="B31" i="3" s="1"/>
  <c r="B32" i="3" s="1"/>
  <c r="B33" i="3" s="1"/>
  <c r="B34" i="3" s="1"/>
  <c r="B35" i="3" s="1"/>
  <c r="I26" i="3"/>
  <c r="H26" i="3"/>
  <c r="G26" i="3"/>
  <c r="F26" i="3"/>
  <c r="B17" i="3"/>
  <c r="B18" i="3" s="1"/>
  <c r="B19" i="3" s="1"/>
  <c r="B20" i="3" s="1"/>
  <c r="B21" i="3" s="1"/>
  <c r="B22" i="3" s="1"/>
  <c r="B23" i="3" s="1"/>
  <c r="B24" i="3" s="1"/>
  <c r="B25" i="3" s="1"/>
  <c r="I16" i="3"/>
  <c r="H16" i="3"/>
  <c r="G16" i="3"/>
  <c r="F16" i="3"/>
  <c r="B7" i="3"/>
  <c r="B8" i="3" s="1"/>
  <c r="B9" i="3" s="1"/>
  <c r="B10" i="3" s="1"/>
  <c r="B11" i="3" s="1"/>
  <c r="B12" i="3" s="1"/>
  <c r="B13" i="3" s="1"/>
  <c r="B14" i="3" s="1"/>
  <c r="B15" i="3" s="1"/>
  <c r="I6" i="3"/>
  <c r="H6" i="3"/>
  <c r="G6" i="3"/>
  <c r="F6" i="3"/>
  <c r="H167" i="3" l="1"/>
  <c r="F167" i="3"/>
  <c r="G5" i="3"/>
  <c r="H5" i="3"/>
  <c r="G190" i="3"/>
  <c r="G167" i="3"/>
  <c r="I130" i="3"/>
  <c r="I190" i="3"/>
  <c r="F154" i="3"/>
  <c r="I5" i="3"/>
  <c r="I167" i="3"/>
  <c r="G154" i="3"/>
  <c r="F190" i="3"/>
  <c r="F5" i="3"/>
  <c r="H154" i="3"/>
  <c r="I154" i="3"/>
  <c r="F130" i="3"/>
  <c r="I4" i="4"/>
  <c r="D26" i="4" s="1"/>
  <c r="C26" i="4" s="1"/>
  <c r="G130" i="3"/>
  <c r="H130" i="3"/>
  <c r="B67" i="3"/>
  <c r="B69" i="3" s="1"/>
  <c r="B71" i="3" s="1"/>
  <c r="B68" i="3"/>
  <c r="B70" i="3" s="1"/>
  <c r="B72" i="3" s="1"/>
  <c r="I4" i="3" l="1"/>
  <c r="F4" i="3"/>
  <c r="H4" i="3"/>
  <c r="G4" i="3"/>
  <c r="B118" i="2"/>
  <c r="I117" i="2"/>
  <c r="H117" i="2"/>
  <c r="G117" i="2"/>
  <c r="F117" i="2"/>
  <c r="F116" i="2" s="1"/>
  <c r="I116" i="2"/>
  <c r="H116" i="2"/>
  <c r="G116" i="2"/>
  <c r="B115" i="2"/>
  <c r="I114" i="2"/>
  <c r="G114" i="2"/>
  <c r="G103" i="2" s="1"/>
  <c r="F114" i="2"/>
  <c r="B113" i="2"/>
  <c r="I112" i="2"/>
  <c r="H112" i="2"/>
  <c r="G112" i="2"/>
  <c r="F112" i="2"/>
  <c r="B111" i="2"/>
  <c r="I110" i="2"/>
  <c r="H110" i="2"/>
  <c r="H103" i="2" s="1"/>
  <c r="G110" i="2"/>
  <c r="F110" i="2"/>
  <c r="B105" i="2"/>
  <c r="B106" i="2" s="1"/>
  <c r="B107" i="2" s="1"/>
  <c r="B108" i="2" s="1"/>
  <c r="B109" i="2" s="1"/>
  <c r="I104" i="2"/>
  <c r="H104" i="2"/>
  <c r="G104" i="2"/>
  <c r="F104" i="2"/>
  <c r="B102" i="2"/>
  <c r="I101" i="2"/>
  <c r="H101" i="2"/>
  <c r="G101" i="2"/>
  <c r="F101" i="2"/>
  <c r="B100" i="2"/>
  <c r="I99" i="2"/>
  <c r="H99" i="2"/>
  <c r="H86" i="2" s="1"/>
  <c r="G99" i="2"/>
  <c r="F99" i="2"/>
  <c r="B96" i="2"/>
  <c r="B97" i="2" s="1"/>
  <c r="B98" i="2" s="1"/>
  <c r="I95" i="2"/>
  <c r="H95" i="2"/>
  <c r="G95" i="2"/>
  <c r="F95" i="2"/>
  <c r="B94" i="2"/>
  <c r="I93" i="2"/>
  <c r="I86" i="2" s="1"/>
  <c r="H93" i="2"/>
  <c r="G93" i="2"/>
  <c r="F93" i="2"/>
  <c r="B88" i="2"/>
  <c r="B89" i="2" s="1"/>
  <c r="B90" i="2" s="1"/>
  <c r="B91" i="2" s="1"/>
  <c r="B92" i="2" s="1"/>
  <c r="I87" i="2"/>
  <c r="H87" i="2"/>
  <c r="G87" i="2"/>
  <c r="F87" i="2"/>
  <c r="B84" i="2"/>
  <c r="B85" i="2" s="1"/>
  <c r="I83" i="2"/>
  <c r="H83" i="2"/>
  <c r="G83" i="2"/>
  <c r="F83" i="2"/>
  <c r="B82" i="2"/>
  <c r="I81" i="2"/>
  <c r="H81" i="2"/>
  <c r="G81" i="2"/>
  <c r="F81" i="2"/>
  <c r="B77" i="2"/>
  <c r="B78" i="2" s="1"/>
  <c r="B79" i="2" s="1"/>
  <c r="B80" i="2" s="1"/>
  <c r="I76" i="2"/>
  <c r="H76" i="2"/>
  <c r="G76" i="2"/>
  <c r="G75" i="2" s="1"/>
  <c r="F76" i="2"/>
  <c r="B73" i="2"/>
  <c r="B74" i="2" s="1"/>
  <c r="I72" i="2"/>
  <c r="H72" i="2"/>
  <c r="G72" i="2"/>
  <c r="F72" i="2"/>
  <c r="B70" i="2"/>
  <c r="B71" i="2" s="1"/>
  <c r="I69" i="2"/>
  <c r="H69" i="2"/>
  <c r="G69" i="2"/>
  <c r="F69" i="2"/>
  <c r="B66" i="2"/>
  <c r="B67" i="2" s="1"/>
  <c r="B68" i="2" s="1"/>
  <c r="I65" i="2"/>
  <c r="H65" i="2"/>
  <c r="G65" i="2"/>
  <c r="F65" i="2"/>
  <c r="B61" i="2"/>
  <c r="B62" i="2" s="1"/>
  <c r="B63" i="2" s="1"/>
  <c r="B64" i="2" s="1"/>
  <c r="I60" i="2"/>
  <c r="H60" i="2"/>
  <c r="G60" i="2"/>
  <c r="F60" i="2"/>
  <c r="B59" i="2"/>
  <c r="I58" i="2"/>
  <c r="H58" i="2"/>
  <c r="G58" i="2"/>
  <c r="F58" i="2"/>
  <c r="B56" i="2"/>
  <c r="I55" i="2"/>
  <c r="H55" i="2"/>
  <c r="G55" i="2"/>
  <c r="F55" i="2"/>
  <c r="B54" i="2"/>
  <c r="I53" i="2"/>
  <c r="H53" i="2"/>
  <c r="G53" i="2"/>
  <c r="F53" i="2"/>
  <c r="B50" i="2"/>
  <c r="B51" i="2" s="1"/>
  <c r="B52" i="2" s="1"/>
  <c r="I49" i="2"/>
  <c r="H49" i="2"/>
  <c r="G49" i="2"/>
  <c r="F49" i="2"/>
  <c r="B44" i="2"/>
  <c r="B45" i="2" s="1"/>
  <c r="B46" i="2" s="1"/>
  <c r="B47" i="2" s="1"/>
  <c r="B48" i="2" s="1"/>
  <c r="I43" i="2"/>
  <c r="H43" i="2"/>
  <c r="G43" i="2"/>
  <c r="F43" i="2"/>
  <c r="B42" i="2"/>
  <c r="I41" i="2"/>
  <c r="H41" i="2"/>
  <c r="G41" i="2"/>
  <c r="F41" i="2"/>
  <c r="B37" i="2"/>
  <c r="B38" i="2" s="1"/>
  <c r="B39" i="2" s="1"/>
  <c r="B40" i="2" s="1"/>
  <c r="I36" i="2"/>
  <c r="H36" i="2"/>
  <c r="G36" i="2"/>
  <c r="F36" i="2"/>
  <c r="B26" i="2"/>
  <c r="B27" i="2" s="1"/>
  <c r="B28" i="2" s="1"/>
  <c r="B29" i="2" s="1"/>
  <c r="B30" i="2" s="1"/>
  <c r="B31" i="2" s="1"/>
  <c r="B32" i="2" s="1"/>
  <c r="B33" i="2" s="1"/>
  <c r="B34" i="2" s="1"/>
  <c r="B35" i="2" s="1"/>
  <c r="I25" i="2"/>
  <c r="H25" i="2"/>
  <c r="G25" i="2"/>
  <c r="F25" i="2"/>
  <c r="B23" i="2"/>
  <c r="B24" i="2" s="1"/>
  <c r="I22" i="2"/>
  <c r="H22" i="2"/>
  <c r="G22" i="2"/>
  <c r="F22" i="2"/>
  <c r="B17" i="2"/>
  <c r="B18" i="2" s="1"/>
  <c r="B19" i="2" s="1"/>
  <c r="B20" i="2" s="1"/>
  <c r="B21" i="2" s="1"/>
  <c r="I16" i="2"/>
  <c r="H16" i="2"/>
  <c r="G16" i="2"/>
  <c r="F16" i="2"/>
  <c r="B12" i="2"/>
  <c r="B13" i="2" s="1"/>
  <c r="B14" i="2" s="1"/>
  <c r="B15" i="2" s="1"/>
  <c r="I11" i="2"/>
  <c r="H11" i="2"/>
  <c r="G11" i="2"/>
  <c r="F11" i="2"/>
  <c r="B7" i="2"/>
  <c r="B8" i="2" s="1"/>
  <c r="B9" i="2" s="1"/>
  <c r="B10" i="2" s="1"/>
  <c r="I6" i="2"/>
  <c r="H6" i="2"/>
  <c r="G6" i="2"/>
  <c r="F6" i="2"/>
  <c r="F103" i="2" l="1"/>
  <c r="H75" i="2"/>
  <c r="I75" i="2"/>
  <c r="I103" i="2"/>
  <c r="F75" i="2"/>
  <c r="H57" i="2"/>
  <c r="G5" i="2"/>
  <c r="F86" i="2"/>
  <c r="I57" i="2"/>
  <c r="F5" i="2"/>
  <c r="H5" i="2"/>
  <c r="H4" i="2" s="1"/>
  <c r="I5" i="2"/>
  <c r="I4" i="2" s="1"/>
  <c r="F57" i="2"/>
  <c r="G57" i="2"/>
  <c r="F4" i="2" l="1"/>
  <c r="G4" i="2"/>
  <c r="H40" i="1"/>
  <c r="G40" i="1"/>
  <c r="F40" i="1"/>
  <c r="I249" i="1" l="1"/>
  <c r="I248" i="1" s="1"/>
  <c r="H249" i="1"/>
  <c r="H248" i="1" s="1"/>
  <c r="G249" i="1"/>
  <c r="G248" i="1" s="1"/>
  <c r="F249" i="1"/>
  <c r="F248" i="1" s="1"/>
  <c r="B250" i="1"/>
  <c r="B251" i="1" s="1"/>
  <c r="B252" i="1" s="1"/>
  <c r="B253" i="1" s="1"/>
  <c r="B254" i="1" s="1"/>
  <c r="B240" i="1"/>
  <c r="I239" i="1"/>
  <c r="H239" i="1"/>
  <c r="G239" i="1"/>
  <c r="F239" i="1"/>
  <c r="I241" i="1"/>
  <c r="H241" i="1"/>
  <c r="G241" i="1"/>
  <c r="F241" i="1"/>
  <c r="B242" i="1"/>
  <c r="B243" i="1" s="1"/>
  <c r="B244" i="1" s="1"/>
  <c r="B245" i="1" s="1"/>
  <c r="B246" i="1" s="1"/>
  <c r="B247" i="1" s="1"/>
  <c r="B237" i="1"/>
  <c r="B238" i="1" s="1"/>
  <c r="I236" i="1"/>
  <c r="H236" i="1"/>
  <c r="G236" i="1"/>
  <c r="F236" i="1"/>
  <c r="I211" i="1"/>
  <c r="H211" i="1"/>
  <c r="H210" i="1" s="1"/>
  <c r="G211" i="1"/>
  <c r="F211" i="1"/>
  <c r="B212" i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09" i="1"/>
  <c r="I208" i="1"/>
  <c r="H208" i="1"/>
  <c r="G208" i="1"/>
  <c r="F208" i="1"/>
  <c r="I204" i="1"/>
  <c r="H204" i="1"/>
  <c r="G204" i="1"/>
  <c r="F204" i="1"/>
  <c r="B205" i="1"/>
  <c r="B206" i="1" s="1"/>
  <c r="B207" i="1" s="1"/>
  <c r="B203" i="1"/>
  <c r="I202" i="1"/>
  <c r="H202" i="1"/>
  <c r="G202" i="1"/>
  <c r="F202" i="1"/>
  <c r="B200" i="1"/>
  <c r="B201" i="1" s="1"/>
  <c r="I199" i="1"/>
  <c r="H199" i="1"/>
  <c r="G199" i="1"/>
  <c r="F199" i="1"/>
  <c r="I196" i="1"/>
  <c r="H196" i="1"/>
  <c r="G196" i="1"/>
  <c r="F196" i="1"/>
  <c r="B197" i="1"/>
  <c r="B198" i="1" s="1"/>
  <c r="I210" i="1" l="1"/>
  <c r="G210" i="1"/>
  <c r="F210" i="1"/>
  <c r="H195" i="1"/>
  <c r="F195" i="1"/>
  <c r="G195" i="1"/>
  <c r="I195" i="1"/>
  <c r="I187" i="1"/>
  <c r="H187" i="1"/>
  <c r="G187" i="1"/>
  <c r="F187" i="1"/>
  <c r="B194" i="1"/>
  <c r="I193" i="1"/>
  <c r="H193" i="1"/>
  <c r="G193" i="1"/>
  <c r="F193" i="1"/>
  <c r="B192" i="1"/>
  <c r="I191" i="1"/>
  <c r="H191" i="1"/>
  <c r="G191" i="1"/>
  <c r="F191" i="1"/>
  <c r="B188" i="1"/>
  <c r="B189" i="1" s="1"/>
  <c r="B190" i="1" s="1"/>
  <c r="I181" i="1"/>
  <c r="H181" i="1"/>
  <c r="G181" i="1"/>
  <c r="F181" i="1"/>
  <c r="I184" i="1"/>
  <c r="H184" i="1"/>
  <c r="G184" i="1"/>
  <c r="F184" i="1"/>
  <c r="I179" i="1"/>
  <c r="H179" i="1"/>
  <c r="G179" i="1"/>
  <c r="F179" i="1"/>
  <c r="I177" i="1"/>
  <c r="H177" i="1"/>
  <c r="G177" i="1"/>
  <c r="F177" i="1"/>
  <c r="B185" i="1"/>
  <c r="B182" i="1"/>
  <c r="B183" i="1" s="1"/>
  <c r="B180" i="1"/>
  <c r="B178" i="1"/>
  <c r="I168" i="1"/>
  <c r="H168" i="1"/>
  <c r="G168" i="1"/>
  <c r="F168" i="1"/>
  <c r="B169" i="1"/>
  <c r="B170" i="1" s="1"/>
  <c r="B171" i="1" s="1"/>
  <c r="B172" i="1" s="1"/>
  <c r="B173" i="1" s="1"/>
  <c r="B174" i="1" s="1"/>
  <c r="B175" i="1" s="1"/>
  <c r="B176" i="1" s="1"/>
  <c r="I163" i="1"/>
  <c r="H163" i="1"/>
  <c r="G163" i="1"/>
  <c r="F163" i="1"/>
  <c r="B164" i="1"/>
  <c r="B165" i="1" s="1"/>
  <c r="B166" i="1" s="1"/>
  <c r="B167" i="1" s="1"/>
  <c r="B155" i="1"/>
  <c r="B156" i="1" s="1"/>
  <c r="B157" i="1" s="1"/>
  <c r="B158" i="1" s="1"/>
  <c r="B159" i="1" s="1"/>
  <c r="B160" i="1" s="1"/>
  <c r="B161" i="1" s="1"/>
  <c r="B144" i="1"/>
  <c r="B145" i="1" s="1"/>
  <c r="B146" i="1" s="1"/>
  <c r="B147" i="1" s="1"/>
  <c r="B148" i="1" s="1"/>
  <c r="B149" i="1" s="1"/>
  <c r="B150" i="1" s="1"/>
  <c r="B151" i="1" s="1"/>
  <c r="B152" i="1" s="1"/>
  <c r="B153" i="1" s="1"/>
  <c r="B134" i="1"/>
  <c r="B135" i="1" s="1"/>
  <c r="B136" i="1" s="1"/>
  <c r="B137" i="1" s="1"/>
  <c r="B138" i="1" s="1"/>
  <c r="B139" i="1" s="1"/>
  <c r="B140" i="1" s="1"/>
  <c r="B141" i="1" s="1"/>
  <c r="B142" i="1" s="1"/>
  <c r="B129" i="1"/>
  <c r="B130" i="1" s="1"/>
  <c r="B131" i="1" s="1"/>
  <c r="B132" i="1" s="1"/>
  <c r="B117" i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06" i="1"/>
  <c r="B107" i="1" s="1"/>
  <c r="B108" i="1" s="1"/>
  <c r="B109" i="1" s="1"/>
  <c r="B110" i="1" s="1"/>
  <c r="B111" i="1" s="1"/>
  <c r="B112" i="1" s="1"/>
  <c r="B113" i="1" s="1"/>
  <c r="B114" i="1" s="1"/>
  <c r="B115" i="1" s="1"/>
  <c r="B96" i="1"/>
  <c r="B97" i="1" s="1"/>
  <c r="B98" i="1" s="1"/>
  <c r="B99" i="1" s="1"/>
  <c r="B100" i="1" s="1"/>
  <c r="B101" i="1" s="1"/>
  <c r="B102" i="1" s="1"/>
  <c r="B103" i="1" s="1"/>
  <c r="B104" i="1" s="1"/>
  <c r="B80" i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69" i="1"/>
  <c r="B70" i="1" s="1"/>
  <c r="B71" i="1" s="1"/>
  <c r="B72" i="1" s="1"/>
  <c r="B73" i="1" s="1"/>
  <c r="B74" i="1" s="1"/>
  <c r="B75" i="1" s="1"/>
  <c r="B76" i="1" s="1"/>
  <c r="B77" i="1" s="1"/>
  <c r="B78" i="1" s="1"/>
  <c r="B41" i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2" i="1"/>
  <c r="B63" i="1" s="1"/>
  <c r="B64" i="1" s="1"/>
  <c r="B65" i="1" s="1"/>
  <c r="B66" i="1" s="1"/>
  <c r="B67" i="1" s="1"/>
  <c r="B26" i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G162" i="1" l="1"/>
  <c r="G186" i="1"/>
  <c r="F186" i="1"/>
  <c r="H186" i="1"/>
  <c r="I186" i="1"/>
  <c r="I162" i="1"/>
  <c r="F162" i="1"/>
  <c r="H162" i="1"/>
  <c r="F68" i="1"/>
  <c r="I159" i="1"/>
  <c r="I154" i="1" s="1"/>
  <c r="H154" i="1"/>
  <c r="G154" i="1"/>
  <c r="F154" i="1"/>
  <c r="I151" i="1"/>
  <c r="I143" i="1" s="1"/>
  <c r="H143" i="1"/>
  <c r="G143" i="1"/>
  <c r="F143" i="1"/>
  <c r="I140" i="1"/>
  <c r="I142" i="1"/>
  <c r="I135" i="1"/>
  <c r="F135" i="1"/>
  <c r="F133" i="1" s="1"/>
  <c r="H133" i="1"/>
  <c r="G133" i="1"/>
  <c r="I130" i="1"/>
  <c r="I128" i="1" s="1"/>
  <c r="H128" i="1"/>
  <c r="G128" i="1"/>
  <c r="F128" i="1"/>
  <c r="I125" i="1"/>
  <c r="I116" i="1" s="1"/>
  <c r="H116" i="1"/>
  <c r="G116" i="1"/>
  <c r="F116" i="1"/>
  <c r="I113" i="1"/>
  <c r="I105" i="1" s="1"/>
  <c r="H105" i="1"/>
  <c r="G105" i="1"/>
  <c r="F105" i="1"/>
  <c r="I92" i="1"/>
  <c r="I79" i="1" s="1"/>
  <c r="F92" i="1"/>
  <c r="F79" i="1" s="1"/>
  <c r="H79" i="1"/>
  <c r="G79" i="1"/>
  <c r="I102" i="1"/>
  <c r="I95" i="1" s="1"/>
  <c r="H95" i="1"/>
  <c r="G95" i="1"/>
  <c r="F95" i="1"/>
  <c r="I76" i="1"/>
  <c r="I68" i="1" s="1"/>
  <c r="H68" i="1"/>
  <c r="G68" i="1"/>
  <c r="I58" i="1"/>
  <c r="I40" i="1" s="1"/>
  <c r="I65" i="1"/>
  <c r="I61" i="1" s="1"/>
  <c r="H61" i="1"/>
  <c r="G61" i="1"/>
  <c r="F61" i="1"/>
  <c r="I37" i="1"/>
  <c r="I25" i="1" s="1"/>
  <c r="H25" i="1"/>
  <c r="G25" i="1"/>
  <c r="F25" i="1"/>
  <c r="I21" i="1"/>
  <c r="I6" i="1" s="1"/>
  <c r="H6" i="1"/>
  <c r="G6" i="1"/>
  <c r="F6" i="1"/>
  <c r="I133" i="1" l="1"/>
  <c r="I5" i="1" s="1"/>
  <c r="I4" i="1" s="1"/>
  <c r="F5" i="1"/>
  <c r="F4" i="1" s="1"/>
  <c r="G5" i="1"/>
  <c r="G4" i="1" s="1"/>
  <c r="H5" i="1"/>
  <c r="H4" i="1" s="1"/>
</calcChain>
</file>

<file path=xl/sharedStrings.xml><?xml version="1.0" encoding="utf-8"?>
<sst xmlns="http://schemas.openxmlformats.org/spreadsheetml/2006/main" count="2206" uniqueCount="984">
  <si>
    <t>시군명</t>
    <phoneticPr fontId="4" type="noConversion"/>
  </si>
  <si>
    <t>공  사  명</t>
    <phoneticPr fontId="4" type="noConversion"/>
  </si>
  <si>
    <t>공 사 구 간</t>
    <phoneticPr fontId="4" type="noConversion"/>
  </si>
  <si>
    <t>배관망 건설
계획 (m)</t>
    <phoneticPr fontId="4" type="noConversion"/>
  </si>
  <si>
    <t>정압기
(개소)</t>
    <phoneticPr fontId="4" type="noConversion"/>
  </si>
  <si>
    <t>공급가구
(가구)</t>
    <phoneticPr fontId="4" type="noConversion"/>
  </si>
  <si>
    <t xml:space="preserve">공사비
(천원)  </t>
    <phoneticPr fontId="4" type="noConversion"/>
  </si>
  <si>
    <t>비           고</t>
    <phoneticPr fontId="4" type="noConversion"/>
  </si>
  <si>
    <t>시   점</t>
    <phoneticPr fontId="4" type="noConversion"/>
  </si>
  <si>
    <t>종   점</t>
    <phoneticPr fontId="4" type="noConversion"/>
  </si>
  <si>
    <t>경기도</t>
    <phoneticPr fontId="3" type="noConversion"/>
  </si>
  <si>
    <t>소계</t>
    <phoneticPr fontId="3" type="noConversion"/>
  </si>
  <si>
    <t>삼천리</t>
    <phoneticPr fontId="3" type="noConversion"/>
  </si>
  <si>
    <t>소계</t>
  </si>
  <si>
    <t>수원시</t>
  </si>
  <si>
    <t>용인시</t>
    <phoneticPr fontId="4" type="noConversion"/>
  </si>
  <si>
    <t>화성시</t>
    <phoneticPr fontId="4" type="noConversion"/>
  </si>
  <si>
    <t>소계</t>
    <phoneticPr fontId="4" type="noConversion"/>
  </si>
  <si>
    <t>부천시</t>
    <phoneticPr fontId="4" type="noConversion"/>
  </si>
  <si>
    <t>안산시</t>
    <phoneticPr fontId="4" type="noConversion"/>
  </si>
  <si>
    <t>평택시</t>
    <phoneticPr fontId="4" type="noConversion"/>
  </si>
  <si>
    <t>안양시</t>
    <phoneticPr fontId="4" type="noConversion"/>
  </si>
  <si>
    <t>시흥시</t>
    <phoneticPr fontId="4" type="noConversion"/>
  </si>
  <si>
    <t>오산시</t>
    <phoneticPr fontId="4" type="noConversion"/>
  </si>
  <si>
    <t>안성시</t>
    <phoneticPr fontId="4" type="noConversion"/>
  </si>
  <si>
    <t>의왕시</t>
    <phoneticPr fontId="4" type="noConversion"/>
  </si>
  <si>
    <t>코원에너지서비스</t>
    <phoneticPr fontId="3" type="noConversion"/>
  </si>
  <si>
    <t>성남시</t>
    <phoneticPr fontId="4" type="noConversion"/>
  </si>
  <si>
    <t>광주시</t>
    <phoneticPr fontId="4" type="noConversion"/>
  </si>
  <si>
    <t>하남시</t>
    <phoneticPr fontId="4" type="noConversion"/>
  </si>
  <si>
    <t>이천시</t>
    <phoneticPr fontId="4" type="noConversion"/>
  </si>
  <si>
    <t>여주시</t>
    <phoneticPr fontId="4" type="noConversion"/>
  </si>
  <si>
    <t>서울도시가스</t>
    <phoneticPr fontId="3" type="noConversion"/>
  </si>
  <si>
    <t>고양시</t>
    <phoneticPr fontId="4" type="noConversion"/>
  </si>
  <si>
    <t>파주시</t>
    <phoneticPr fontId="4" type="noConversion"/>
  </si>
  <si>
    <t>김포시</t>
    <phoneticPr fontId="4" type="noConversion"/>
  </si>
  <si>
    <t>대륜이엔에스</t>
    <phoneticPr fontId="3" type="noConversion"/>
  </si>
  <si>
    <t>의정부시</t>
    <phoneticPr fontId="4" type="noConversion"/>
  </si>
  <si>
    <t>양주시</t>
    <phoneticPr fontId="4" type="noConversion"/>
  </si>
  <si>
    <t>포천시</t>
    <phoneticPr fontId="4" type="noConversion"/>
  </si>
  <si>
    <t>동두천시</t>
    <phoneticPr fontId="4" type="noConversion"/>
  </si>
  <si>
    <t>연천군</t>
    <phoneticPr fontId="4" type="noConversion"/>
  </si>
  <si>
    <t>예스코</t>
    <phoneticPr fontId="3" type="noConversion"/>
  </si>
  <si>
    <t>남양주시</t>
    <phoneticPr fontId="4" type="noConversion"/>
  </si>
  <si>
    <t>양평군</t>
    <phoneticPr fontId="4" type="noConversion"/>
  </si>
  <si>
    <t>가평군</t>
    <phoneticPr fontId="4" type="noConversion"/>
  </si>
  <si>
    <t>인천도시가스</t>
    <phoneticPr fontId="3" type="noConversion"/>
  </si>
  <si>
    <t>2025년 도시가스 공급시설 공사계획(도시가스사업자 자체 투자재원)</t>
    <phoneticPr fontId="4" type="noConversion"/>
  </si>
  <si>
    <t>세류동 829-8 매교역팰루시드</t>
  </si>
  <si>
    <t>세류동 832-54</t>
    <phoneticPr fontId="4" type="noConversion"/>
  </si>
  <si>
    <t>세류동 836-2</t>
    <phoneticPr fontId="4" type="noConversion"/>
  </si>
  <si>
    <t>오목천동 319-1 오목천역더리브</t>
  </si>
  <si>
    <t>오목천동 923-99</t>
    <phoneticPr fontId="4" type="noConversion"/>
  </si>
  <si>
    <t>오목천동 318-10</t>
    <phoneticPr fontId="4" type="noConversion"/>
  </si>
  <si>
    <t>지동 354-10 수원성 중흥S클래스</t>
  </si>
  <si>
    <t>지동 316</t>
    <phoneticPr fontId="4" type="noConversion"/>
  </si>
  <si>
    <t>지동 319-3</t>
    <phoneticPr fontId="4" type="noConversion"/>
  </si>
  <si>
    <t>천천동 81-1 북수원시티프라디움 더블리스</t>
  </si>
  <si>
    <t>천천동 488</t>
    <phoneticPr fontId="4" type="noConversion"/>
  </si>
  <si>
    <t>천천동 81-1</t>
    <phoneticPr fontId="4" type="noConversion"/>
  </si>
  <si>
    <t>당수1지구내</t>
    <phoneticPr fontId="4" type="noConversion"/>
  </si>
  <si>
    <t>이목지구내</t>
    <phoneticPr fontId="4" type="noConversion"/>
  </si>
  <si>
    <t>매산로2가 30 우리은행</t>
    <phoneticPr fontId="4" type="noConversion"/>
  </si>
  <si>
    <t>매산로2가 103</t>
    <phoneticPr fontId="4" type="noConversion"/>
  </si>
  <si>
    <t>매산로2가 30</t>
    <phoneticPr fontId="4" type="noConversion"/>
  </si>
  <si>
    <t>권선동 1001-6 요양원</t>
    <phoneticPr fontId="4" type="noConversion"/>
  </si>
  <si>
    <t>세류동 1192</t>
    <phoneticPr fontId="4" type="noConversion"/>
  </si>
  <si>
    <t>권선동 1001-6</t>
    <phoneticPr fontId="4" type="noConversion"/>
  </si>
  <si>
    <t>이목동 256-3 FC 실험실</t>
    <phoneticPr fontId="4" type="noConversion"/>
  </si>
  <si>
    <t>이목동 259-1</t>
    <phoneticPr fontId="4" type="noConversion"/>
  </si>
  <si>
    <t>이목동 256-3</t>
    <phoneticPr fontId="4" type="noConversion"/>
  </si>
  <si>
    <t>호매실동 629-1 글램핑장</t>
    <phoneticPr fontId="4" type="noConversion"/>
  </si>
  <si>
    <t>호매실동 1313-37</t>
    <phoneticPr fontId="4" type="noConversion"/>
  </si>
  <si>
    <t>호매실동 629-1</t>
    <phoneticPr fontId="4" type="noConversion"/>
  </si>
  <si>
    <t>망포동 584-12 행정복지센터</t>
    <phoneticPr fontId="4" type="noConversion"/>
  </si>
  <si>
    <t>망포동 703</t>
    <phoneticPr fontId="4" type="noConversion"/>
  </si>
  <si>
    <t>망포동 584-12</t>
    <phoneticPr fontId="4" type="noConversion"/>
  </si>
  <si>
    <t>망포동 19-1 듀얼191 지식산업센터</t>
    <phoneticPr fontId="4" type="noConversion"/>
  </si>
  <si>
    <t>망포동 27-8</t>
    <phoneticPr fontId="4" type="noConversion"/>
  </si>
  <si>
    <t>망포동 19-1</t>
    <phoneticPr fontId="4" type="noConversion"/>
  </si>
  <si>
    <t>고색2지구 C-1 수원덕산병원</t>
  </si>
  <si>
    <t>고색동 893-24</t>
    <phoneticPr fontId="4" type="noConversion"/>
  </si>
  <si>
    <t>고색동 894-119</t>
    <phoneticPr fontId="4" type="noConversion"/>
  </si>
  <si>
    <t>영통동 1009-5 근생</t>
    <phoneticPr fontId="4" type="noConversion"/>
  </si>
  <si>
    <t>영통동 1079</t>
    <phoneticPr fontId="4" type="noConversion"/>
  </si>
  <si>
    <t xml:space="preserve">영통동 1009-5 </t>
    <phoneticPr fontId="4" type="noConversion"/>
  </si>
  <si>
    <t>인입관투자</t>
    <phoneticPr fontId="4" type="noConversion"/>
  </si>
  <si>
    <t>수원시 일원</t>
    <phoneticPr fontId="4" type="noConversion"/>
  </si>
  <si>
    <t>기타투자</t>
  </si>
  <si>
    <t>안전투자</t>
    <phoneticPr fontId="4" type="noConversion"/>
  </si>
  <si>
    <t>수원시 일원</t>
  </si>
  <si>
    <t>-</t>
    <phoneticPr fontId="4" type="noConversion"/>
  </si>
  <si>
    <t>공급안정투자</t>
    <phoneticPr fontId="4" type="noConversion"/>
  </si>
  <si>
    <t>호매실동</t>
    <phoneticPr fontId="4" type="noConversion"/>
  </si>
  <si>
    <t>삼가동 553</t>
  </si>
  <si>
    <t>삼가동 267-22</t>
  </si>
  <si>
    <t>고림진덕지구내</t>
    <phoneticPr fontId="4" type="noConversion"/>
  </si>
  <si>
    <t>은화삼지구내</t>
    <phoneticPr fontId="4" type="noConversion"/>
  </si>
  <si>
    <t>반도체크러스터내</t>
    <phoneticPr fontId="4" type="noConversion"/>
  </si>
  <si>
    <t>독성리 555</t>
  </si>
  <si>
    <t>독성리 산 126-1</t>
  </si>
  <si>
    <t>북리 산 46-7</t>
  </si>
  <si>
    <t>북리 98</t>
  </si>
  <si>
    <t>능원리 138-7</t>
    <phoneticPr fontId="4" type="noConversion"/>
  </si>
  <si>
    <t>능원리 107-1</t>
    <phoneticPr fontId="4" type="noConversion"/>
  </si>
  <si>
    <t>석우동 39-2</t>
    <phoneticPr fontId="4" type="noConversion"/>
  </si>
  <si>
    <t>농서동 98-5</t>
    <phoneticPr fontId="4" type="noConversion"/>
  </si>
  <si>
    <t>북리 151-22</t>
    <phoneticPr fontId="4" type="noConversion"/>
  </si>
  <si>
    <t>북리 151-3</t>
    <phoneticPr fontId="4" type="noConversion"/>
  </si>
  <si>
    <t>유방동 608-1</t>
    <phoneticPr fontId="4" type="noConversion"/>
  </si>
  <si>
    <t>유방동 산118-1</t>
    <phoneticPr fontId="4" type="noConversion"/>
  </si>
  <si>
    <t>갈담리 682-8</t>
    <phoneticPr fontId="4" type="noConversion"/>
  </si>
  <si>
    <t>갈담리 350-1일원</t>
    <phoneticPr fontId="4" type="noConversion"/>
  </si>
  <si>
    <t>인입관투자</t>
  </si>
  <si>
    <t>용인시 일원</t>
  </si>
  <si>
    <t>용인시 일원</t>
    <phoneticPr fontId="4" type="noConversion"/>
  </si>
  <si>
    <t>원종동 131</t>
    <phoneticPr fontId="4" type="noConversion"/>
  </si>
  <si>
    <t>원종동 75-1</t>
    <phoneticPr fontId="4" type="noConversion"/>
  </si>
  <si>
    <t>역곡동 91-1</t>
    <phoneticPr fontId="4" type="noConversion"/>
  </si>
  <si>
    <t>기타투자</t>
    <phoneticPr fontId="4" type="noConversion"/>
  </si>
  <si>
    <t>부천시 일원</t>
    <phoneticPr fontId="4" type="noConversion"/>
  </si>
  <si>
    <t>동탄2지구내</t>
    <phoneticPr fontId="4" type="noConversion"/>
  </si>
  <si>
    <t>동탄1지구내</t>
    <phoneticPr fontId="4" type="noConversion"/>
  </si>
  <si>
    <t>금의리 462-17</t>
  </si>
  <si>
    <t>금의리609-11</t>
  </si>
  <si>
    <t>청원리 1374</t>
    <phoneticPr fontId="4" type="noConversion"/>
  </si>
  <si>
    <t xml:space="preserve">청원리 산 248 </t>
  </si>
  <si>
    <t>하길리 1413</t>
  </si>
  <si>
    <t xml:space="preserve">하길리 1404-1 </t>
  </si>
  <si>
    <t>무송리 산137-12</t>
  </si>
  <si>
    <t xml:space="preserve">무송리 184-4 </t>
  </si>
  <si>
    <t>어은리 46-11</t>
    <phoneticPr fontId="4" type="noConversion"/>
  </si>
  <si>
    <t xml:space="preserve">금의리 418 </t>
  </si>
  <si>
    <t>구문천리 944</t>
    <phoneticPr fontId="4" type="noConversion"/>
  </si>
  <si>
    <t>구문천리 923-2</t>
    <phoneticPr fontId="4" type="noConversion"/>
  </si>
  <si>
    <t>청명(바이오메탄 혼입)</t>
  </si>
  <si>
    <t>무송리 154-3</t>
    <phoneticPr fontId="4" type="noConversion"/>
  </si>
  <si>
    <t>향남 연료전지</t>
  </si>
  <si>
    <t>방축리 산 45-1</t>
    <phoneticPr fontId="4" type="noConversion"/>
  </si>
  <si>
    <t>장짐리 105-6</t>
    <phoneticPr fontId="4" type="noConversion"/>
  </si>
  <si>
    <t>장짐리 161</t>
    <phoneticPr fontId="4" type="noConversion"/>
  </si>
  <si>
    <t>향남 연료전지</t>
    <phoneticPr fontId="4" type="noConversion"/>
  </si>
  <si>
    <t>향남읍 방축리 473</t>
    <phoneticPr fontId="4" type="noConversion"/>
  </si>
  <si>
    <t>향남읍 방축리 467</t>
    <phoneticPr fontId="4" type="noConversion"/>
  </si>
  <si>
    <t>화성시 일원</t>
    <phoneticPr fontId="4" type="noConversion"/>
  </si>
  <si>
    <t>화성시 일원</t>
  </si>
  <si>
    <t>장안면 어은리 777-4</t>
    <phoneticPr fontId="4" type="noConversion"/>
  </si>
  <si>
    <t>장안면 수촌리 906-2</t>
    <phoneticPr fontId="4" type="noConversion"/>
  </si>
  <si>
    <t>향남읍 발안로 422</t>
    <phoneticPr fontId="4" type="noConversion"/>
  </si>
  <si>
    <t>향남읍 수직리 311-2</t>
    <phoneticPr fontId="4" type="noConversion"/>
  </si>
  <si>
    <t>정남면 계향리 610-2</t>
    <phoneticPr fontId="4" type="noConversion"/>
  </si>
  <si>
    <t>정남면 계향리 646-23</t>
    <phoneticPr fontId="4" type="noConversion"/>
  </si>
  <si>
    <t>원평리 552-116</t>
    <phoneticPr fontId="4" type="noConversion"/>
  </si>
  <si>
    <t>원평리 552-138</t>
    <phoneticPr fontId="4" type="noConversion"/>
  </si>
  <si>
    <t>비봉면 삼화리 1915</t>
    <phoneticPr fontId="4" type="noConversion"/>
  </si>
  <si>
    <t>대부동동산149-1</t>
    <phoneticPr fontId="4" type="noConversion"/>
  </si>
  <si>
    <t>대부동동1074-35</t>
    <phoneticPr fontId="4" type="noConversion"/>
  </si>
  <si>
    <t>성곡동 663-10</t>
  </si>
  <si>
    <t>성곡동 672-27</t>
  </si>
  <si>
    <t>원시동 아파트형공장</t>
  </si>
  <si>
    <t>원시동 836-1 일원</t>
  </si>
  <si>
    <t>초지동상업지구</t>
  </si>
  <si>
    <t>초지동 728 일원</t>
  </si>
  <si>
    <t>안산시 일원</t>
  </si>
  <si>
    <t>반다비체육문화센터</t>
  </si>
  <si>
    <t>고잔동 산56-4 일원</t>
  </si>
  <si>
    <t>관산체육문화센터</t>
  </si>
  <si>
    <t>원곡동 936 일원</t>
  </si>
  <si>
    <t>안산시 일원</t>
    <phoneticPr fontId="4" type="noConversion"/>
  </si>
  <si>
    <t>안양동 676-20</t>
    <phoneticPr fontId="4" type="noConversion"/>
  </si>
  <si>
    <t>안양동 676-6</t>
    <phoneticPr fontId="4" type="noConversion"/>
  </si>
  <si>
    <t>석수체육관</t>
  </si>
  <si>
    <t>석수동 279-38 일원</t>
  </si>
  <si>
    <t>안양시 일원</t>
  </si>
  <si>
    <t>제9390부대</t>
  </si>
  <si>
    <t>박달동 177-2</t>
  </si>
  <si>
    <t>박달동 191-2</t>
  </si>
  <si>
    <t>비산동 281-1</t>
    <phoneticPr fontId="4" type="noConversion"/>
  </si>
  <si>
    <t>안양동 618 일원</t>
    <phoneticPr fontId="4" type="noConversion"/>
  </si>
  <si>
    <t>만안구 안양동 242</t>
    <phoneticPr fontId="4" type="noConversion"/>
  </si>
  <si>
    <t>만안구 안양동 206-12</t>
    <phoneticPr fontId="4" type="noConversion"/>
  </si>
  <si>
    <t>안양시 일원</t>
    <phoneticPr fontId="4" type="noConversion"/>
  </si>
  <si>
    <t>청북읍 옥길리 1291 일원(단지형)</t>
  </si>
  <si>
    <t>옥길리 1300</t>
  </si>
  <si>
    <t>옥길리 1341</t>
  </si>
  <si>
    <t>장당동 산12-3</t>
  </si>
  <si>
    <t>장당동 산12-7</t>
  </si>
  <si>
    <t>평택 화양지구 2단계</t>
  </si>
  <si>
    <t>화양지구내</t>
    <phoneticPr fontId="4" type="noConversion"/>
  </si>
  <si>
    <t>평택 가재지구 2단계</t>
  </si>
  <si>
    <t>가재지구내</t>
    <phoneticPr fontId="4" type="noConversion"/>
  </si>
  <si>
    <t>평택 고덕지구 25단계</t>
  </si>
  <si>
    <t>고덕지구내</t>
    <phoneticPr fontId="4" type="noConversion"/>
  </si>
  <si>
    <t>평택 브레인시티 7단계</t>
  </si>
  <si>
    <t>브레인시티내</t>
    <phoneticPr fontId="4" type="noConversion"/>
  </si>
  <si>
    <t>율북리 1118</t>
    <phoneticPr fontId="4" type="noConversion"/>
  </si>
  <si>
    <t>율북리 1125-1</t>
    <phoneticPr fontId="4" type="noConversion"/>
  </si>
  <si>
    <t>평택 브레인시티 본관 1단계</t>
  </si>
  <si>
    <t>칠괴동 29-13</t>
    <phoneticPr fontId="4" type="noConversion"/>
  </si>
  <si>
    <t>칠괴동 31</t>
    <phoneticPr fontId="4" type="noConversion"/>
  </si>
  <si>
    <t>원정리 1186</t>
    <phoneticPr fontId="4" type="noConversion"/>
  </si>
  <si>
    <t>원정리 1173</t>
    <phoneticPr fontId="4" type="noConversion"/>
  </si>
  <si>
    <t>만호리 604</t>
    <phoneticPr fontId="4" type="noConversion"/>
  </si>
  <si>
    <t>만호리 592</t>
    <phoneticPr fontId="4" type="noConversion"/>
  </si>
  <si>
    <t xml:space="preserve">포승읍 만호리 678-2(오션센트럴) </t>
    <phoneticPr fontId="4" type="noConversion"/>
  </si>
  <si>
    <t>만호리 688</t>
    <phoneticPr fontId="4" type="noConversion"/>
  </si>
  <si>
    <t>만호리 687-2</t>
    <phoneticPr fontId="4" type="noConversion"/>
  </si>
  <si>
    <t>평택고덕 연료전지</t>
  </si>
  <si>
    <t>해창리 1284-3</t>
    <phoneticPr fontId="4" type="noConversion"/>
  </si>
  <si>
    <t>해창리 1278-1</t>
    <phoneticPr fontId="4" type="noConversion"/>
  </si>
  <si>
    <t>평택시 일원</t>
    <phoneticPr fontId="4" type="noConversion"/>
  </si>
  <si>
    <t>평택시 일원</t>
  </si>
  <si>
    <t>정왕동 2715</t>
    <phoneticPr fontId="4" type="noConversion"/>
  </si>
  <si>
    <t>은행동 110-9</t>
    <phoneticPr fontId="4" type="noConversion"/>
  </si>
  <si>
    <t>신천동 83-6</t>
    <phoneticPr fontId="4" type="noConversion"/>
  </si>
  <si>
    <t>대야동 284</t>
    <phoneticPr fontId="4" type="noConversion"/>
  </si>
  <si>
    <t>정왕동 1248-7</t>
  </si>
  <si>
    <t>대야동 569-3 일원</t>
  </si>
  <si>
    <t xml:space="preserve">정왕동 1858-6 </t>
  </si>
  <si>
    <t>일두엔지니어링</t>
  </si>
  <si>
    <t>정왕동 1386-5</t>
  </si>
  <si>
    <t>정왕동 1370-9</t>
  </si>
  <si>
    <t>시흥시 일원</t>
    <phoneticPr fontId="4" type="noConversion"/>
  </si>
  <si>
    <t>광명시</t>
    <phoneticPr fontId="4" type="noConversion"/>
  </si>
  <si>
    <t>철산동 235</t>
    <phoneticPr fontId="4" type="noConversion"/>
  </si>
  <si>
    <t>광명동 12-2</t>
    <phoneticPr fontId="4" type="noConversion"/>
  </si>
  <si>
    <t>광명동 88-14</t>
    <phoneticPr fontId="4" type="noConversion"/>
  </si>
  <si>
    <t>광명동 76-19</t>
    <phoneticPr fontId="4" type="noConversion"/>
  </si>
  <si>
    <t>광명동 9-8</t>
    <phoneticPr fontId="4" type="noConversion"/>
  </si>
  <si>
    <t>소하동 893-3</t>
    <phoneticPr fontId="4" type="noConversion"/>
  </si>
  <si>
    <t>소하동 883-18</t>
    <phoneticPr fontId="4" type="noConversion"/>
  </si>
  <si>
    <t>철산동 105</t>
    <phoneticPr fontId="4" type="noConversion"/>
  </si>
  <si>
    <t>광명 구름산지구 1단계(A구간)</t>
  </si>
  <si>
    <t>소하동 382-5</t>
    <phoneticPr fontId="4" type="noConversion"/>
  </si>
  <si>
    <t>소하동 313-43</t>
    <phoneticPr fontId="4" type="noConversion"/>
  </si>
  <si>
    <t>광명소방박물관</t>
  </si>
  <si>
    <t>광명동 440-4</t>
    <phoneticPr fontId="4" type="noConversion"/>
  </si>
  <si>
    <t>광명동 산127</t>
    <phoneticPr fontId="4" type="noConversion"/>
  </si>
  <si>
    <t>광명시 일원</t>
    <phoneticPr fontId="4" type="noConversion"/>
  </si>
  <si>
    <t>당정동 8-5</t>
    <phoneticPr fontId="4" type="noConversion"/>
  </si>
  <si>
    <t>군포시</t>
    <phoneticPr fontId="4" type="noConversion"/>
  </si>
  <si>
    <t>군포시 일원</t>
    <phoneticPr fontId="4" type="noConversion"/>
  </si>
  <si>
    <t>궐동 684-2</t>
  </si>
  <si>
    <t>궐동 738</t>
  </si>
  <si>
    <t>세교2지구내</t>
    <phoneticPr fontId="4" type="noConversion"/>
  </si>
  <si>
    <t>외삼미동 72-2</t>
    <phoneticPr fontId="4" type="noConversion"/>
  </si>
  <si>
    <t>외삼미동 67-6</t>
    <phoneticPr fontId="4" type="noConversion"/>
  </si>
  <si>
    <t>오산시 일원</t>
    <phoneticPr fontId="4" type="noConversion"/>
  </si>
  <si>
    <t>오산시 일원</t>
  </si>
  <si>
    <t>고현동</t>
    <phoneticPr fontId="4" type="noConversion"/>
  </si>
  <si>
    <t>수청동 88-11</t>
    <phoneticPr fontId="4" type="noConversion"/>
  </si>
  <si>
    <t>원동 551-1</t>
    <phoneticPr fontId="4" type="noConversion"/>
  </si>
  <si>
    <t>원동 581-2</t>
    <phoneticPr fontId="4" type="noConversion"/>
  </si>
  <si>
    <t>당왕지구 내</t>
    <phoneticPr fontId="4" type="noConversion"/>
  </si>
  <si>
    <t>진사지구내</t>
    <phoneticPr fontId="4" type="noConversion"/>
  </si>
  <si>
    <t>용두리 473-1</t>
    <phoneticPr fontId="4" type="noConversion"/>
  </si>
  <si>
    <t>용두리 454</t>
    <phoneticPr fontId="4" type="noConversion"/>
  </si>
  <si>
    <t>신소현동 166</t>
    <phoneticPr fontId="4" type="noConversion"/>
  </si>
  <si>
    <t>신소현동 140</t>
    <phoneticPr fontId="4" type="noConversion"/>
  </si>
  <si>
    <t>조일리 177-2</t>
    <phoneticPr fontId="4" type="noConversion"/>
  </si>
  <si>
    <t>추곡리 72-2</t>
    <phoneticPr fontId="4" type="noConversion"/>
  </si>
  <si>
    <t>승두리 608-1</t>
    <phoneticPr fontId="4" type="noConversion"/>
  </si>
  <si>
    <t>승두리 610</t>
    <phoneticPr fontId="4" type="noConversion"/>
  </si>
  <si>
    <t>안성시 일원</t>
    <phoneticPr fontId="4" type="noConversion"/>
  </si>
  <si>
    <t>안성시 일원</t>
  </si>
  <si>
    <t>대덕면 소내리</t>
    <phoneticPr fontId="4" type="noConversion"/>
  </si>
  <si>
    <t>내손동 683</t>
    <phoneticPr fontId="4" type="noConversion"/>
  </si>
  <si>
    <t>고천동 189-2</t>
    <phoneticPr fontId="4" type="noConversion"/>
  </si>
  <si>
    <t>고천동 249</t>
    <phoneticPr fontId="4" type="noConversion"/>
  </si>
  <si>
    <t>포일동 661</t>
    <phoneticPr fontId="4" type="noConversion"/>
  </si>
  <si>
    <t>포일동 506-1</t>
    <phoneticPr fontId="4" type="noConversion"/>
  </si>
  <si>
    <t>의왕시 일원</t>
    <phoneticPr fontId="4" type="noConversion"/>
  </si>
  <si>
    <t>광주시</t>
  </si>
  <si>
    <t>곤지암리 408-1</t>
  </si>
  <si>
    <t>신대리 240-2</t>
  </si>
  <si>
    <t>쌍동리 41-2</t>
  </si>
  <si>
    <t>쌍동리 59-28</t>
  </si>
  <si>
    <t>장지동 23-14</t>
  </si>
  <si>
    <t>장지동 18</t>
  </si>
  <si>
    <t>서하리</t>
  </si>
  <si>
    <t>하전천리</t>
  </si>
  <si>
    <t>대쌍령리 450-2</t>
  </si>
  <si>
    <t>대상령리 450-7</t>
  </si>
  <si>
    <t>송정동 55-2</t>
  </si>
  <si>
    <t>송정동 120-8</t>
  </si>
  <si>
    <t>탄벌동 42-6</t>
  </si>
  <si>
    <t>경안동 129-39</t>
  </si>
  <si>
    <t>소규모 인입배관</t>
  </si>
  <si>
    <t>성남신촌지구</t>
  </si>
  <si>
    <t>성남금토지구</t>
  </si>
  <si>
    <t>성남복정1지구</t>
  </si>
  <si>
    <t>여주시</t>
  </si>
  <si>
    <t>연양동 221</t>
  </si>
  <si>
    <t>연양동 353</t>
  </si>
  <si>
    <t>이천시</t>
  </si>
  <si>
    <t>하남시</t>
  </si>
  <si>
    <t>과천시</t>
  </si>
  <si>
    <t>당수동 당수1지구</t>
  </si>
  <si>
    <t xml:space="preserve">이목동 이목지구 </t>
  </si>
  <si>
    <t>처인구 고림동 고림진덕지구 2단계 공급관</t>
  </si>
  <si>
    <t>처인구 남동 은화삼지구 1단계 본관</t>
  </si>
  <si>
    <t>처인구 원삼면 반도체크러스터 1단계</t>
  </si>
  <si>
    <t>SK하이닉스 FAB1 본관</t>
  </si>
  <si>
    <t>처인구 모현읍 능원리 107-1 의료시설</t>
  </si>
  <si>
    <t>처인구 남사읍 북리 151-3 물류센터</t>
  </si>
  <si>
    <t>처인구 유방동 산118-1 요식업소</t>
  </si>
  <si>
    <t>처인구 모현읍 갈담리 350-1일원 공급관</t>
  </si>
  <si>
    <t>동탄2지구</t>
  </si>
  <si>
    <t>동탄1지구 2단계</t>
  </si>
  <si>
    <t>더빌더 금의리 산단 본관 1단계</t>
  </si>
  <si>
    <t>한국스틸웨어 3공장 본관</t>
  </si>
  <si>
    <t>CG 바이오 인입관</t>
  </si>
  <si>
    <t>성화금속 인입관</t>
  </si>
  <si>
    <t>윈테크 본관 1단계</t>
  </si>
  <si>
    <t>동주산업 인입관</t>
  </si>
  <si>
    <t>국지도82호선우정~향남도로확장배관이설공사</t>
    <phoneticPr fontId="3" type="noConversion"/>
  </si>
  <si>
    <t>양감면 양감연료전지 도로확장구간 이설공사</t>
    <phoneticPr fontId="3" type="noConversion"/>
  </si>
  <si>
    <t>정남면까치매천(소하천)정비사업본관이설공사</t>
    <phoneticPr fontId="3" type="noConversion"/>
  </si>
  <si>
    <t>매송도시계획도로소로1-7호선공급관이설공사</t>
    <phoneticPr fontId="3" type="noConversion"/>
  </si>
  <si>
    <t>매송면 공공하수처리시설 확충사업 이설공사</t>
    <phoneticPr fontId="3" type="noConversion"/>
  </si>
  <si>
    <t>오정구 원종동 131 해모로 아스트로</t>
  </si>
  <si>
    <t>오정구 원종동 75-1원종지구 B2블럭</t>
  </si>
  <si>
    <t>소사구 괴안동 91-1 역곡역 아테움스위첸</t>
  </si>
  <si>
    <t>화성고등학교</t>
    <phoneticPr fontId="3" type="noConversion"/>
  </si>
  <si>
    <t>대부동동 1074-35번지 일원</t>
  </si>
  <si>
    <t>단원구 성곡동 663-10 오앤에스</t>
  </si>
  <si>
    <t>단원구 성곡동 672-27 드림열처리</t>
  </si>
  <si>
    <t>현대글로비스 포승2공장 인입관</t>
    <phoneticPr fontId="3" type="noConversion"/>
  </si>
  <si>
    <t>삼아알미늄 포승1공장 인입관</t>
    <phoneticPr fontId="3" type="noConversion"/>
  </si>
  <si>
    <t>장당동 산12-5번지 일원</t>
    <phoneticPr fontId="3" type="noConversion"/>
  </si>
  <si>
    <t>이원테크 본관</t>
    <phoneticPr fontId="4" type="noConversion"/>
  </si>
  <si>
    <t>만안구 안양동 676-6 에비뉴 오피스텔</t>
  </si>
  <si>
    <t>동안구 비산초교주변지구</t>
  </si>
  <si>
    <t>안양어반포레자연앤이편한세상</t>
    <phoneticPr fontId="3" type="noConversion"/>
  </si>
  <si>
    <t>안양 삼표연료전지</t>
    <phoneticPr fontId="4" type="noConversion"/>
  </si>
  <si>
    <t>정왕동 2715 시화MTV푸르지오디오션</t>
  </si>
  <si>
    <t>신천동 83-6 신천역한라비발디</t>
  </si>
  <si>
    <t>대야동 284 시흥 대야3구역 이편한세상</t>
  </si>
  <si>
    <t>대야동 569-3 은행교회 공급관</t>
  </si>
  <si>
    <t>정왕동 1248-7 일원</t>
    <phoneticPr fontId="3" type="noConversion"/>
  </si>
  <si>
    <t>정왕동 1858-6 일원</t>
    <phoneticPr fontId="3" type="noConversion"/>
  </si>
  <si>
    <t>철산동 자이더헤리티지(철산 8,9)</t>
  </si>
  <si>
    <t>광명동 88-14 센트럴아이파크(4R)</t>
  </si>
  <si>
    <t>광명동 9-8 자이더샵포레나(1R)</t>
  </si>
  <si>
    <t>소하동 893-3 신원아침도시1</t>
  </si>
  <si>
    <t>소하동 883-18 신원아침도시2</t>
  </si>
  <si>
    <t>철산동 105 자이브리에르(철산10,11)</t>
  </si>
  <si>
    <t>당정동 8-5 동양</t>
    <phoneticPr fontId="3" type="noConversion"/>
  </si>
  <si>
    <t>궐동 684-2 공동주택</t>
  </si>
  <si>
    <t>외삼미동 요양원</t>
  </si>
  <si>
    <t>세교2지구 7단계</t>
  </si>
  <si>
    <t>수청동 88-11일원 공급관 이설공사</t>
  </si>
  <si>
    <t>원동 하수관로 정비사업 이설공사</t>
  </si>
  <si>
    <t>당왕동 당왕지구 서측지역</t>
  </si>
  <si>
    <t>공도읍 진사리 진사지구</t>
  </si>
  <si>
    <t>아산제약 인입관</t>
  </si>
  <si>
    <t>포켄스 인입관</t>
  </si>
  <si>
    <t>안성테크노벨리 본관 1단계</t>
  </si>
  <si>
    <t>공도읍 승두리 610번지 일원</t>
  </si>
  <si>
    <t>내손동 683 인덕원자이SK뷰아파트</t>
  </si>
  <si>
    <t>고천동 189-2 대방디에트르아파트</t>
  </si>
  <si>
    <t>고천동 249 제일풍경채 아파트</t>
  </si>
  <si>
    <t>포일동 506-1 힐스테이트인덕원(민간임대)</t>
  </si>
  <si>
    <t>과천시</t>
    <phoneticPr fontId="4" type="noConversion"/>
  </si>
  <si>
    <t>토당동 665-14</t>
    <phoneticPr fontId="9" type="noConversion"/>
  </si>
  <si>
    <t>토당동 647-15</t>
    <phoneticPr fontId="9" type="noConversion"/>
  </si>
  <si>
    <t>성석동 2194</t>
    <phoneticPr fontId="4" type="noConversion"/>
  </si>
  <si>
    <t>성석동 2192</t>
    <phoneticPr fontId="4" type="noConversion"/>
  </si>
  <si>
    <t xml:space="preserve">풍동 1380번지 </t>
    <phoneticPr fontId="4" type="noConversion"/>
  </si>
  <si>
    <t>풍동 1380번지</t>
    <phoneticPr fontId="4" type="noConversion"/>
  </si>
  <si>
    <t>야동동 72-22 공급관공사</t>
    <phoneticPr fontId="4" type="noConversion"/>
  </si>
  <si>
    <t>아동동 291-3</t>
    <phoneticPr fontId="4" type="noConversion"/>
  </si>
  <si>
    <t>아동동 72-22</t>
    <phoneticPr fontId="4" type="noConversion"/>
  </si>
  <si>
    <t>한강시네폴리스 본공급관 공사</t>
    <phoneticPr fontId="10" type="noConversion"/>
  </si>
  <si>
    <t>향산리 588번지</t>
    <phoneticPr fontId="4" type="noConversion"/>
  </si>
  <si>
    <t>덕양구 토당동 647번지 일원</t>
    <phoneticPr fontId="9" type="noConversion"/>
  </si>
  <si>
    <t>일산동구 성석동 2192번지 인근 공급관 공사</t>
    <phoneticPr fontId="4" type="noConversion"/>
  </si>
  <si>
    <t>일산동구 풍동 1380번지 인근 공급관 공사</t>
    <phoneticPr fontId="4" type="noConversion"/>
  </si>
  <si>
    <t>장암동 107-4 일월담</t>
  </si>
  <si>
    <t>장암동</t>
  </si>
  <si>
    <t>소규모 공사</t>
    <phoneticPr fontId="4" type="noConversion"/>
  </si>
  <si>
    <t xml:space="preserve">회천지구(3단계) 정압기 </t>
  </si>
  <si>
    <t>화천지구</t>
    <phoneticPr fontId="3" type="noConversion"/>
  </si>
  <si>
    <t>감암리 187-5 삼일파라뷰</t>
  </si>
  <si>
    <t>감암리</t>
  </si>
  <si>
    <t>이동교리 연료전지 인입본관</t>
  </si>
  <si>
    <t>호국로 523번길</t>
  </si>
  <si>
    <t>이동교리 산2-3</t>
  </si>
  <si>
    <t>포천시</t>
    <phoneticPr fontId="3" type="noConversion"/>
  </si>
  <si>
    <t>별내동 1001번지(상업시설 3,4,5BL)</t>
  </si>
  <si>
    <t>별내동 991</t>
  </si>
  <si>
    <t>별내동 1001</t>
  </si>
  <si>
    <t>별내동 811(주차빌딩)</t>
  </si>
  <si>
    <t>별내동 811</t>
  </si>
  <si>
    <t>덕소강변신일해피트리</t>
  </si>
  <si>
    <t>덕소리539-1</t>
  </si>
  <si>
    <t>한양수자인아파트</t>
  </si>
  <si>
    <t>도곡리1032-6</t>
  </si>
  <si>
    <t>송촌1리 수종사인입관공사</t>
  </si>
  <si>
    <t>송촌리 산26-14</t>
  </si>
  <si>
    <t>송촌리710-1</t>
  </si>
  <si>
    <t>송촌리797</t>
  </si>
  <si>
    <t>삼봉2리 155-3</t>
  </si>
  <si>
    <t>삼봉2리 313-26</t>
  </si>
  <si>
    <t>월문리325-3</t>
  </si>
  <si>
    <t>월문리291-1</t>
  </si>
  <si>
    <t>수동면 수산1리 아랫마을</t>
  </si>
  <si>
    <t>수산리 167-54</t>
  </si>
  <si>
    <t>수산리 129-8</t>
  </si>
  <si>
    <t>수동면 송천1리 송라마을</t>
  </si>
  <si>
    <t>송천리 556</t>
  </si>
  <si>
    <t>수동면 외방1리 석고개마을</t>
  </si>
  <si>
    <t>외방리 589-10</t>
  </si>
  <si>
    <t>수동면 외방2리 전지하라골마을</t>
  </si>
  <si>
    <t>외방리 174-5</t>
  </si>
  <si>
    <t>수동면 외방3리 불당골마을</t>
  </si>
  <si>
    <t>외방리 132-2</t>
  </si>
  <si>
    <t>화도읍 가곡리 256-22 주변</t>
  </si>
  <si>
    <t>가곡리 256-22</t>
  </si>
  <si>
    <t>가곡리 252-3</t>
  </si>
  <si>
    <t>평내동 140</t>
  </si>
  <si>
    <t>평내동 598</t>
  </si>
  <si>
    <t>마석우리 295-32</t>
  </si>
  <si>
    <t>마석우리 256-4</t>
  </si>
  <si>
    <t>마석우리 251</t>
  </si>
  <si>
    <t>택지지구내</t>
  </si>
  <si>
    <t xml:space="preserve">다산2동 3109번지 마을회관 주변 </t>
  </si>
  <si>
    <t xml:space="preserve">다산2동3103-30 </t>
  </si>
  <si>
    <t xml:space="preserve">다산2동3106-3 </t>
  </si>
  <si>
    <t>수석동1189</t>
  </si>
  <si>
    <t>수석동34-9</t>
  </si>
  <si>
    <t>진접2지구</t>
  </si>
  <si>
    <t>왕숙1지구</t>
  </si>
  <si>
    <t>조안면 송촌2리 경로당 인입관공사</t>
    <phoneticPr fontId="3" type="noConversion"/>
  </si>
  <si>
    <t>조안면 삼봉2리 172번지주변 배관공사</t>
    <phoneticPr fontId="3" type="noConversion"/>
  </si>
  <si>
    <t>와부읍 월문4리 마을주변</t>
    <phoneticPr fontId="3" type="noConversion"/>
  </si>
  <si>
    <t>화도읍 마석우리 295-32 빌리브 센트하이 아파트</t>
    <phoneticPr fontId="3" type="noConversion"/>
  </si>
  <si>
    <t>화도읍 마석우리 251 극동스타클래스 더 퍼스트</t>
    <phoneticPr fontId="3" type="noConversion"/>
  </si>
  <si>
    <t>다산동6111(다산지금 A-3BL)</t>
    <phoneticPr fontId="3" type="noConversion"/>
  </si>
  <si>
    <t>수석동 1189 석실마을</t>
    <phoneticPr fontId="3" type="noConversion"/>
  </si>
  <si>
    <t>수산리 137</t>
  </si>
  <si>
    <t>수산리 137-3</t>
  </si>
  <si>
    <t>수산리 93</t>
  </si>
  <si>
    <t>송천리 255-3</t>
  </si>
  <si>
    <t>외방리 573-11</t>
  </si>
  <si>
    <t>외방리 축령터널 전</t>
  </si>
  <si>
    <t>외방리 128-6</t>
  </si>
  <si>
    <t>수산리 138</t>
    <phoneticPr fontId="3" type="noConversion"/>
  </si>
  <si>
    <t>연천군</t>
    <phoneticPr fontId="3" type="noConversion"/>
  </si>
  <si>
    <t>평내동 체육공원</t>
    <phoneticPr fontId="3" type="noConversion"/>
  </si>
  <si>
    <t>구리시</t>
    <phoneticPr fontId="4" type="noConversion"/>
  </si>
  <si>
    <t>인창C구역</t>
  </si>
  <si>
    <t>인창동 284-3</t>
  </si>
  <si>
    <t>구리수택2지구</t>
  </si>
  <si>
    <t>수택동 266-2</t>
  </si>
  <si>
    <t>가평읍 달전리 364번지</t>
  </si>
  <si>
    <t>가평읍 대곡리 441-6번지</t>
  </si>
  <si>
    <t>상면 덕현리 494-14번지</t>
  </si>
  <si>
    <t>조종면 신상리 673번지</t>
  </si>
  <si>
    <t>조종면 현리 296-1번지</t>
  </si>
  <si>
    <t>청평면 하천리 68-13번지</t>
  </si>
  <si>
    <t>신원2리 마을회관 주변 A구간</t>
  </si>
  <si>
    <t>신원리 산127-3</t>
  </si>
  <si>
    <t>신원리 780</t>
  </si>
  <si>
    <t>달전리 364 일원</t>
    <phoneticPr fontId="3" type="noConversion"/>
  </si>
  <si>
    <t>대곡리 441-6 일원</t>
    <phoneticPr fontId="3" type="noConversion"/>
  </si>
  <si>
    <t>덕현리 494-14 일원</t>
    <phoneticPr fontId="3" type="noConversion"/>
  </si>
  <si>
    <t>신상리 673 일원</t>
    <phoneticPr fontId="3" type="noConversion"/>
  </si>
  <si>
    <t>현리 296-1 일원</t>
    <phoneticPr fontId="3" type="noConversion"/>
  </si>
  <si>
    <t>하천리  68-13 일원</t>
    <phoneticPr fontId="3" type="noConversion"/>
  </si>
  <si>
    <t>석정리 239-8번지 청솔산업 본관</t>
  </si>
  <si>
    <t>석정리 1026</t>
  </si>
  <si>
    <t>석정리 239-8</t>
  </si>
  <si>
    <t>학운3-1 일반산업단지 본관</t>
  </si>
  <si>
    <t>학운리 4230</t>
  </si>
  <si>
    <t>학운리 475</t>
  </si>
  <si>
    <t>기타 공급관 투자</t>
    <phoneticPr fontId="4" type="noConversion"/>
  </si>
  <si>
    <t>보수공사</t>
  </si>
  <si>
    <t>인입배관</t>
  </si>
  <si>
    <t>처인구 삼가동 뉴스테이 공동주택</t>
    <phoneticPr fontId="3" type="noConversion"/>
  </si>
  <si>
    <t>처인구 남사읍 북리 다성 인입관</t>
    <phoneticPr fontId="3" type="noConversion"/>
  </si>
  <si>
    <t>기흥구 농서동 98-5 천지연</t>
    <phoneticPr fontId="4" type="noConversion"/>
  </si>
  <si>
    <t>수정구 신촌동 성남신촌공공주택지구 공급관</t>
  </si>
  <si>
    <t>수정구 신촌동 성남신촌공공주택지구 2구간 공급관</t>
  </si>
  <si>
    <t>수정구 금토동 성남금토공공주택지구 A-2구간</t>
  </si>
  <si>
    <t>수정구 복정동 157번지 성남복정1공공주택지구 1구간</t>
  </si>
  <si>
    <t>곤지암읍 신대리 36-1 공급관</t>
  </si>
  <si>
    <t>초월읍 쌍동리 59-7 공급관</t>
  </si>
  <si>
    <t>장지동 17-1 공급관</t>
  </si>
  <si>
    <t>남한산성면 하번천리 경안하수처리장 연료전지 본관</t>
  </si>
  <si>
    <t>초월읍 대쌍령리 450-7 공급관 공사</t>
  </si>
  <si>
    <t>송정동 120-8번지 본관공사</t>
  </si>
  <si>
    <t>경안동 산 2-1 공급관</t>
  </si>
  <si>
    <t>연양동 도로개설구간 공급관</t>
    <phoneticPr fontId="3" type="noConversion"/>
  </si>
  <si>
    <t>2025년 도시가스 공급시설 공사계획(도시가스사업자 의무 투자재원)</t>
    <phoneticPr fontId="4" type="noConversion"/>
  </si>
  <si>
    <t>상하광교동 일원 6단계</t>
  </si>
  <si>
    <t>하광교동 61-1</t>
    <phoneticPr fontId="4" type="noConversion"/>
  </si>
  <si>
    <t>하광교동 76-10</t>
    <phoneticPr fontId="4" type="noConversion"/>
  </si>
  <si>
    <t>매산로3가 98-1 일원</t>
  </si>
  <si>
    <t>매산로3가 86-1</t>
    <phoneticPr fontId="4" type="noConversion"/>
  </si>
  <si>
    <t>매산로3가 98-1</t>
    <phoneticPr fontId="4" type="noConversion"/>
  </si>
  <si>
    <t>화서동 86-1 일원</t>
  </si>
  <si>
    <t>화서동 184-90</t>
    <phoneticPr fontId="4" type="noConversion"/>
  </si>
  <si>
    <t>화서동 184-91</t>
    <phoneticPr fontId="4" type="noConversion"/>
  </si>
  <si>
    <t>이목동 282 일원</t>
  </si>
  <si>
    <t>이목동 284-8</t>
    <phoneticPr fontId="4" type="noConversion"/>
  </si>
  <si>
    <t>이목동 282</t>
    <phoneticPr fontId="4" type="noConversion"/>
  </si>
  <si>
    <t xml:space="preserve">처인구 양지면 제일리 일원 </t>
    <phoneticPr fontId="3" type="noConversion"/>
  </si>
  <si>
    <t>양지리 90-4</t>
  </si>
  <si>
    <t>양지리 90-10</t>
  </si>
  <si>
    <t>처인구 원삼면 좌항리 322-6 일원</t>
  </si>
  <si>
    <t>좌항리 333-1</t>
  </si>
  <si>
    <t>좌항리 322-75</t>
  </si>
  <si>
    <t>처인구 원삼면 사암리 827 일원</t>
  </si>
  <si>
    <t>사암리 140-2</t>
  </si>
  <si>
    <t>사암리 118-2</t>
  </si>
  <si>
    <t>기흥구 상하동 276-6 일원(2단계)</t>
    <phoneticPr fontId="3" type="noConversion"/>
  </si>
  <si>
    <t>상하동 566-9</t>
  </si>
  <si>
    <t>상하동 95-3</t>
  </si>
  <si>
    <t>서신면 매화리 759-24 일원</t>
  </si>
  <si>
    <t>상안리 878-4</t>
  </si>
  <si>
    <t>상안리 882-12</t>
  </si>
  <si>
    <t>팔탄면 기천리 43 일원</t>
  </si>
  <si>
    <t>기천리 43</t>
  </si>
  <si>
    <t>기천리 132-2</t>
  </si>
  <si>
    <t>장안면 수촌리 695-1 일원</t>
  </si>
  <si>
    <t>수촌리 695-1</t>
  </si>
  <si>
    <t>수촌리 657-3</t>
  </si>
  <si>
    <t>우정읍 화산리 1198-8 일원</t>
  </si>
  <si>
    <t>화산리 671-2</t>
  </si>
  <si>
    <t>화산리 1009</t>
  </si>
  <si>
    <t>봉담읍 당하리 161-20 일원</t>
  </si>
  <si>
    <t>당하리 161-20</t>
  </si>
  <si>
    <t>당하리 196</t>
  </si>
  <si>
    <t>원미구 심곡동 171-14 일원</t>
  </si>
  <si>
    <t>심곡동 171-12</t>
    <phoneticPr fontId="4" type="noConversion"/>
  </si>
  <si>
    <t>심곡동 171-14</t>
    <phoneticPr fontId="4" type="noConversion"/>
  </si>
  <si>
    <t>소사구 송내동 400-39 일원</t>
  </si>
  <si>
    <t>송내동 400-10</t>
    <phoneticPr fontId="4" type="noConversion"/>
  </si>
  <si>
    <t>송내동 400-39</t>
    <phoneticPr fontId="4" type="noConversion"/>
  </si>
  <si>
    <t>장상동 365-5 일원 (동막골)</t>
  </si>
  <si>
    <t>장상동389-5</t>
    <phoneticPr fontId="4" type="noConversion"/>
  </si>
  <si>
    <t>장상동365-5</t>
    <phoneticPr fontId="4" type="noConversion"/>
  </si>
  <si>
    <t>장상동 177-14 일원 (노리울)</t>
  </si>
  <si>
    <t>장상동265-20</t>
    <phoneticPr fontId="4" type="noConversion"/>
  </si>
  <si>
    <t>장상동177-14</t>
    <phoneticPr fontId="4" type="noConversion"/>
  </si>
  <si>
    <t>대부동동 1통 고유지마을 1551 일원</t>
  </si>
  <si>
    <t>대부동동1544-5</t>
    <phoneticPr fontId="4" type="noConversion"/>
  </si>
  <si>
    <t>대부동동1559-42</t>
    <phoneticPr fontId="4" type="noConversion"/>
  </si>
  <si>
    <t>대부동동 6통 영전마을 1090-4 일원</t>
  </si>
  <si>
    <t>대부동동1090-8</t>
    <phoneticPr fontId="4" type="noConversion"/>
  </si>
  <si>
    <t>대부동동399-1</t>
    <phoneticPr fontId="4" type="noConversion"/>
  </si>
  <si>
    <t>대부북동 7통 상동마을 476-6 일원</t>
  </si>
  <si>
    <t>대부북동470-2</t>
    <phoneticPr fontId="4" type="noConversion"/>
  </si>
  <si>
    <t>대부북동476-9</t>
    <phoneticPr fontId="4" type="noConversion"/>
  </si>
  <si>
    <t>대부북동 8통 종현동마을 1870-87 일원</t>
  </si>
  <si>
    <t>대부북동1870-149</t>
    <phoneticPr fontId="4" type="noConversion"/>
  </si>
  <si>
    <t>대부북동1870-154</t>
    <phoneticPr fontId="4" type="noConversion"/>
  </si>
  <si>
    <t>대부북동 10통 방아머리 1855 일원</t>
  </si>
  <si>
    <t>대부북동1855-29</t>
    <phoneticPr fontId="4" type="noConversion"/>
  </si>
  <si>
    <t>대부북동1854-60</t>
    <phoneticPr fontId="4" type="noConversion"/>
  </si>
  <si>
    <t xml:space="preserve">대부북동 11통 와곡마을 917-1 일원 </t>
  </si>
  <si>
    <t>대부북동1276-3</t>
    <phoneticPr fontId="4" type="noConversion"/>
  </si>
  <si>
    <t>대부북동917-1</t>
    <phoneticPr fontId="4" type="noConversion"/>
  </si>
  <si>
    <t>대부남동 14통 행낭곡마을 938 일원</t>
  </si>
  <si>
    <t>대부남동924-3</t>
    <phoneticPr fontId="4" type="noConversion"/>
  </si>
  <si>
    <t>대부남동609-28</t>
    <phoneticPr fontId="4" type="noConversion"/>
  </si>
  <si>
    <t>대부남동 16통 흥성리마을 1205 일원</t>
  </si>
  <si>
    <t>대부남동1207-7</t>
    <phoneticPr fontId="4" type="noConversion"/>
  </si>
  <si>
    <t>대부남동1195-8</t>
    <phoneticPr fontId="4" type="noConversion"/>
  </si>
  <si>
    <t>지산동 519-2 일원(지산14통) 4단계</t>
  </si>
  <si>
    <t>지산동 561</t>
  </si>
  <si>
    <t>지산동 541</t>
  </si>
  <si>
    <t>진위면 은산리 1291 일원(은산5리)(4단계)</t>
  </si>
  <si>
    <t>진목리 949-441</t>
    <phoneticPr fontId="4" type="noConversion"/>
  </si>
  <si>
    <t>은산리 1379</t>
    <phoneticPr fontId="4" type="noConversion"/>
  </si>
  <si>
    <t>포승읍 석정리 1256-34 (석정리)(2단계)</t>
  </si>
  <si>
    <t>석정리 산 29</t>
    <phoneticPr fontId="4" type="noConversion"/>
  </si>
  <si>
    <t>석정리 산 271</t>
    <phoneticPr fontId="4" type="noConversion"/>
  </si>
  <si>
    <t>죽백, 월곡, 청룡동 일원(6단계)</t>
  </si>
  <si>
    <t>죽백동 114-12</t>
    <phoneticPr fontId="4" type="noConversion"/>
  </si>
  <si>
    <t>죽백동 660</t>
    <phoneticPr fontId="4" type="noConversion"/>
  </si>
  <si>
    <t>동안구 비산동 293-2 일원</t>
    <phoneticPr fontId="3" type="noConversion"/>
  </si>
  <si>
    <t>비산동 305-15</t>
    <phoneticPr fontId="4" type="noConversion"/>
  </si>
  <si>
    <t>비산동 293-2</t>
    <phoneticPr fontId="4" type="noConversion"/>
  </si>
  <si>
    <t>대야동 7-206 일원</t>
  </si>
  <si>
    <t>대야동 7-203</t>
    <phoneticPr fontId="4" type="noConversion"/>
  </si>
  <si>
    <t>대야동 7-206</t>
    <phoneticPr fontId="4" type="noConversion"/>
  </si>
  <si>
    <t>방산동 550 일원</t>
  </si>
  <si>
    <t>방산동 550</t>
    <phoneticPr fontId="4" type="noConversion"/>
  </si>
  <si>
    <t>방산동 755-3</t>
    <phoneticPr fontId="4" type="noConversion"/>
  </si>
  <si>
    <t>신천동 434 일원</t>
  </si>
  <si>
    <t>신천동 749-1</t>
    <phoneticPr fontId="4" type="noConversion"/>
  </si>
  <si>
    <t>신천동 434</t>
    <phoneticPr fontId="4" type="noConversion"/>
  </si>
  <si>
    <t>계수동 264 일원</t>
  </si>
  <si>
    <t>계수동 179-26</t>
    <phoneticPr fontId="4" type="noConversion"/>
  </si>
  <si>
    <t>계수동 256-5</t>
    <phoneticPr fontId="4" type="noConversion"/>
  </si>
  <si>
    <t>장곡동 689-4 일원</t>
  </si>
  <si>
    <t>장곡동 803-1</t>
    <phoneticPr fontId="4" type="noConversion"/>
  </si>
  <si>
    <t>장곡동 689-4</t>
    <phoneticPr fontId="4" type="noConversion"/>
  </si>
  <si>
    <t>지곶동 140-20일원</t>
  </si>
  <si>
    <t>지곶동 545-6</t>
  </si>
  <si>
    <t>지곡동 559-2</t>
  </si>
  <si>
    <t xml:space="preserve">부산동 610일원 </t>
  </si>
  <si>
    <t>오산동 813</t>
  </si>
  <si>
    <t>부산동길 12-5</t>
  </si>
  <si>
    <t>외삼미동 327-23 일원</t>
  </si>
  <si>
    <t xml:space="preserve">외삼미동 337-5 </t>
    <phoneticPr fontId="4" type="noConversion"/>
  </si>
  <si>
    <t>외삼미동 324-3</t>
    <phoneticPr fontId="4" type="noConversion"/>
  </si>
  <si>
    <t>공도읍 신두리 302-2번지 일원(소신두마을)</t>
    <phoneticPr fontId="3" type="noConversion"/>
  </si>
  <si>
    <t>양기리 산 61-3</t>
  </si>
  <si>
    <t>신두리 78-1</t>
  </si>
  <si>
    <t>학의동 60 일원 학현마을</t>
    <phoneticPr fontId="3" type="noConversion"/>
  </si>
  <si>
    <t>학의동 463</t>
    <phoneticPr fontId="4" type="noConversion"/>
  </si>
  <si>
    <t>학현동 60</t>
    <phoneticPr fontId="4" type="noConversion"/>
  </si>
  <si>
    <t>수정구 고등동 396-56번지 공급관</t>
    <phoneticPr fontId="3" type="noConversion"/>
  </si>
  <si>
    <t>고등동 396-56</t>
    <phoneticPr fontId="4" type="noConversion"/>
  </si>
  <si>
    <t>시흥동 154-26</t>
    <phoneticPr fontId="4" type="noConversion"/>
  </si>
  <si>
    <t xml:space="preserve">초월읍 서하리 234 본, 공급관 및 구역조정기 </t>
    <phoneticPr fontId="3" type="noConversion"/>
  </si>
  <si>
    <t>서하리 536-6</t>
    <phoneticPr fontId="4" type="noConversion"/>
  </si>
  <si>
    <t>서하리 221-9</t>
    <phoneticPr fontId="4" type="noConversion"/>
  </si>
  <si>
    <t>도척면 유정리 529-12 공급관</t>
  </si>
  <si>
    <t>유정리 212-5</t>
    <phoneticPr fontId="4" type="noConversion"/>
  </si>
  <si>
    <t>유정리 619-1</t>
    <phoneticPr fontId="4" type="noConversion"/>
  </si>
  <si>
    <t>곤지암읍 오향리 294-7 본. 공급관</t>
  </si>
  <si>
    <t>오향리 389-2</t>
    <phoneticPr fontId="4" type="noConversion"/>
  </si>
  <si>
    <t>오향리 224-2</t>
    <phoneticPr fontId="4" type="noConversion"/>
  </si>
  <si>
    <t>남한산성면 하번천리 285-1 공급관</t>
  </si>
  <si>
    <t>하번천리 297-4</t>
    <phoneticPr fontId="4" type="noConversion"/>
  </si>
  <si>
    <t>하번천리 285-1</t>
    <phoneticPr fontId="4" type="noConversion"/>
  </si>
  <si>
    <t>광암동 247 공급관</t>
  </si>
  <si>
    <t>광암동 258-4</t>
    <phoneticPr fontId="4" type="noConversion"/>
  </si>
  <si>
    <t>광암동 248</t>
    <phoneticPr fontId="4" type="noConversion"/>
  </si>
  <si>
    <t>감북동 140 공급관(가무나리3차)</t>
  </si>
  <si>
    <t>감북동 142-1</t>
    <phoneticPr fontId="4" type="noConversion"/>
  </si>
  <si>
    <t>감북동 138</t>
    <phoneticPr fontId="4" type="noConversion"/>
  </si>
  <si>
    <t>초이동 265-2 공급관(초이3통)</t>
  </si>
  <si>
    <t>초이동 251-8</t>
    <phoneticPr fontId="4" type="noConversion"/>
  </si>
  <si>
    <t>초이동 274-3</t>
    <phoneticPr fontId="4" type="noConversion"/>
  </si>
  <si>
    <t>이천시 백사면 현방리1,3리 1단계 본관</t>
    <phoneticPr fontId="3" type="noConversion"/>
  </si>
  <si>
    <t>조읍리 572-1</t>
    <phoneticPr fontId="4" type="noConversion"/>
  </si>
  <si>
    <t>조읍리 591-7</t>
    <phoneticPr fontId="4" type="noConversion"/>
  </si>
  <si>
    <t>이천시 장호원읍 장호원3리 331-8일원 2단계 공급관</t>
    <phoneticPr fontId="3" type="noConversion"/>
  </si>
  <si>
    <t>장호원리 331-8</t>
    <phoneticPr fontId="4" type="noConversion"/>
  </si>
  <si>
    <t>장호원리 269-17</t>
    <phoneticPr fontId="4" type="noConversion"/>
  </si>
  <si>
    <t>여주시 세종대왕면 신지3리 공급관</t>
    <phoneticPr fontId="3" type="noConversion"/>
  </si>
  <si>
    <t>신지리 262-1</t>
    <phoneticPr fontId="4" type="noConversion"/>
  </si>
  <si>
    <t>신지리 257-1</t>
    <phoneticPr fontId="4" type="noConversion"/>
  </si>
  <si>
    <t>여주시 북내면 당우리 1차 본관</t>
    <phoneticPr fontId="3" type="noConversion"/>
  </si>
  <si>
    <t>오학동 392-2</t>
    <phoneticPr fontId="4" type="noConversion"/>
  </si>
  <si>
    <t>신남리 223-2</t>
    <phoneticPr fontId="4" type="noConversion"/>
  </si>
  <si>
    <t>덕양구 내유동 222번지 인근 공급관</t>
  </si>
  <si>
    <t>내유동 232-13</t>
  </si>
  <si>
    <t>내유동 195-1</t>
  </si>
  <si>
    <t>덕양구 내유동 612번지 인근 공급관</t>
  </si>
  <si>
    <t>내유동 632</t>
  </si>
  <si>
    <t>내유동 162</t>
  </si>
  <si>
    <t>일산동구 설문동 706번지 인근 공급관 공사</t>
  </si>
  <si>
    <t>설문동 706-31</t>
  </si>
  <si>
    <t>설문동 706-65</t>
  </si>
  <si>
    <t>일산동구 설문동 32번지 인근 공급관 공사</t>
  </si>
  <si>
    <t>설문동 30-8</t>
  </si>
  <si>
    <t>설문동 32-1</t>
  </si>
  <si>
    <t>광탄면 용미3리 자연취락 공급관공사</t>
    <phoneticPr fontId="3" type="noConversion"/>
  </si>
  <si>
    <t>용미3리 마을회관</t>
  </si>
  <si>
    <t>용미리 545-28</t>
  </si>
  <si>
    <t>석모리 910번지 일대 공급관 공사</t>
  </si>
  <si>
    <t>석모리 910번지</t>
  </si>
  <si>
    <t>하성면 전류리 인근 공급관</t>
  </si>
  <si>
    <t>마곡리 333-5</t>
  </si>
  <si>
    <t>전류리 67-6</t>
  </si>
  <si>
    <t>호원동 300-1번지 일원</t>
    <phoneticPr fontId="3" type="noConversion"/>
  </si>
  <si>
    <t>호원동 300-24</t>
  </si>
  <si>
    <t>호원동 300-37</t>
  </si>
  <si>
    <t>의정부동 240-32번지 일원</t>
  </si>
  <si>
    <t>의정부동 240-1</t>
  </si>
  <si>
    <t>의정부동 1-89번지 일원</t>
  </si>
  <si>
    <t>의정부동 1-21</t>
  </si>
  <si>
    <t>의정부동 125-2번지 일원</t>
  </si>
  <si>
    <t>의정부동 15-7</t>
  </si>
  <si>
    <t>고산동 665-1번지 일원(원머루 인근)(2단계)</t>
  </si>
  <si>
    <t>고산동 621-76</t>
  </si>
  <si>
    <t>고산동 659-5</t>
  </si>
  <si>
    <t>남방동 남방1통</t>
    <phoneticPr fontId="3" type="noConversion"/>
  </si>
  <si>
    <t>남방동 200-63</t>
  </si>
  <si>
    <t>남방동 325-5</t>
  </si>
  <si>
    <t>소흘읍 이동교4리 일원(2단계)</t>
  </si>
  <si>
    <t>이동교리 782-4</t>
    <phoneticPr fontId="3" type="noConversion"/>
  </si>
  <si>
    <t>이동교리 247-10</t>
    <phoneticPr fontId="3" type="noConversion"/>
  </si>
  <si>
    <t xml:space="preserve">포천동 신읍4통(호병골 1구간) </t>
  </si>
  <si>
    <t>신읍동 696</t>
  </si>
  <si>
    <t>신읍동 263-3</t>
  </si>
  <si>
    <t>신읍동 137-62(구절초로 일원)</t>
  </si>
  <si>
    <t>신읍동 50-2</t>
  </si>
  <si>
    <t>신읍동 137-87</t>
  </si>
  <si>
    <t>송내동 2통 아차노리마을 일원(2단계)</t>
    <phoneticPr fontId="3" type="noConversion"/>
  </si>
  <si>
    <t>송내동 226-2</t>
  </si>
  <si>
    <t>송내동 216-6</t>
  </si>
  <si>
    <t>도신리 872-8~79(3단계)</t>
    <phoneticPr fontId="3" type="noConversion"/>
  </si>
  <si>
    <t>도신리 91-2</t>
  </si>
  <si>
    <t>도신리 205-2</t>
  </si>
  <si>
    <t>수산1리 일원</t>
    <phoneticPr fontId="3" type="noConversion"/>
  </si>
  <si>
    <t>수산리 112</t>
  </si>
  <si>
    <t>수산리 199-4</t>
  </si>
  <si>
    <t>외방1리 일원</t>
    <phoneticPr fontId="3" type="noConversion"/>
  </si>
  <si>
    <t>내방리165-2</t>
  </si>
  <si>
    <t>수산리 453-17</t>
  </si>
  <si>
    <t>외방2리 일원</t>
    <phoneticPr fontId="3" type="noConversion"/>
  </si>
  <si>
    <t>외방리 산73-8</t>
  </si>
  <si>
    <t>외방리 558-2</t>
  </si>
  <si>
    <t>외방3리 일원</t>
    <phoneticPr fontId="3" type="noConversion"/>
  </si>
  <si>
    <t>내방리 산1-8</t>
  </si>
  <si>
    <t>외방리 393-2</t>
  </si>
  <si>
    <t>수산3리 일원</t>
    <phoneticPr fontId="3" type="noConversion"/>
  </si>
  <si>
    <t>외방리 112-2</t>
  </si>
  <si>
    <t>외방리 43-10</t>
  </si>
  <si>
    <t>내촌면 내5리 일원</t>
    <phoneticPr fontId="3" type="noConversion"/>
  </si>
  <si>
    <t>내리 320-3</t>
  </si>
  <si>
    <t>내리 178-12</t>
  </si>
  <si>
    <t>양서면 신원리 일원</t>
    <phoneticPr fontId="3" type="noConversion"/>
  </si>
  <si>
    <t>신원리 61-3</t>
  </si>
  <si>
    <t>신원리 25-5</t>
  </si>
  <si>
    <t>상면 행현리 일원</t>
    <phoneticPr fontId="3" type="noConversion"/>
  </si>
  <si>
    <t>행현리 934-5</t>
  </si>
  <si>
    <t>행현리 769-1</t>
  </si>
  <si>
    <t>월곶면 고막리 294-8 일원</t>
    <phoneticPr fontId="3" type="noConversion"/>
  </si>
  <si>
    <t>고막리 309-1</t>
  </si>
  <si>
    <t>고막리 294-8</t>
  </si>
  <si>
    <t>2026년 도시가스 공급시설 공사계획(도시가스사업자 자체 투자재원)</t>
    <phoneticPr fontId="4" type="noConversion"/>
  </si>
  <si>
    <t>신축아파트 공급관</t>
  </si>
  <si>
    <t>수원 당수1지구</t>
  </si>
  <si>
    <t>요식업소 단구간 투자</t>
  </si>
  <si>
    <t>호매실지역 업무시설</t>
  </si>
  <si>
    <t>공공기관, 사무용 신축건물</t>
  </si>
  <si>
    <t>사우나 및 스포츠센타</t>
    <phoneticPr fontId="3" type="noConversion"/>
  </si>
  <si>
    <t>안전투자</t>
  </si>
  <si>
    <t>역삼지구</t>
  </si>
  <si>
    <t>고림지구</t>
  </si>
  <si>
    <t>모현왕산지구</t>
  </si>
  <si>
    <t>용인시 업무상업시설</t>
  </si>
  <si>
    <t>반도체클러스터 2단계</t>
  </si>
  <si>
    <t>독성리 일원</t>
  </si>
  <si>
    <t>기흥힉스 산단</t>
  </si>
  <si>
    <t>영덕동 일원</t>
  </si>
  <si>
    <t>화성 동탄2신도시</t>
  </si>
  <si>
    <t>태형분체</t>
  </si>
  <si>
    <t>화산리 731-1</t>
  </si>
  <si>
    <t>기아자동차로 467-7</t>
  </si>
  <si>
    <t>가온식품</t>
  </si>
  <si>
    <t>화산리 850-5</t>
  </si>
  <si>
    <t>단구간 투자 및 연료전환</t>
  </si>
  <si>
    <t>공급안정투자</t>
  </si>
  <si>
    <t>향남읍 제암리</t>
  </si>
  <si>
    <t>향남읍 발안리</t>
  </si>
  <si>
    <t>배관이설보수공사</t>
    <phoneticPr fontId="3" type="noConversion"/>
  </si>
  <si>
    <t>소사본1-구역</t>
    <phoneticPr fontId="3" type="noConversion"/>
  </si>
  <si>
    <t>소사본동 일원</t>
  </si>
  <si>
    <t>재건축지역</t>
    <phoneticPr fontId="3" type="noConversion"/>
  </si>
  <si>
    <t>부천시 일원</t>
  </si>
  <si>
    <t>재건축(신축)지역</t>
    <phoneticPr fontId="3" type="noConversion"/>
  </si>
  <si>
    <t>대장지구</t>
    <phoneticPr fontId="3" type="noConversion"/>
  </si>
  <si>
    <t>역곡지구</t>
    <phoneticPr fontId="3" type="noConversion"/>
  </si>
  <si>
    <t>신축 냉난방 건물</t>
    <phoneticPr fontId="3" type="noConversion"/>
  </si>
  <si>
    <t>신축 업무용 상가</t>
    <phoneticPr fontId="3" type="noConversion"/>
  </si>
  <si>
    <t>신축 사우나</t>
    <phoneticPr fontId="3" type="noConversion"/>
  </si>
  <si>
    <t>장상지구</t>
    <phoneticPr fontId="3" type="noConversion"/>
  </si>
  <si>
    <t>신길2지구</t>
    <phoneticPr fontId="3" type="noConversion"/>
  </si>
  <si>
    <t>신축 영업용상가</t>
  </si>
  <si>
    <t>신축 업무용상가</t>
  </si>
  <si>
    <t>신축 사우나</t>
  </si>
  <si>
    <t>평택 고덕국제화지구</t>
  </si>
  <si>
    <t>택지지구내 단독지역(남부)</t>
  </si>
  <si>
    <t>평택 브레인시티 2단계</t>
  </si>
  <si>
    <t>신축 업무상업시설</t>
    <phoneticPr fontId="3" type="noConversion"/>
  </si>
  <si>
    <t>안양역세권지구</t>
  </si>
  <si>
    <t>뉴타운맨션삼호아파트지구</t>
  </si>
  <si>
    <t>상록지구</t>
  </si>
  <si>
    <t>매곡공공주택지구</t>
  </si>
  <si>
    <t>신축 영업용상가</t>
    <phoneticPr fontId="3" type="noConversion"/>
  </si>
  <si>
    <t>신축 업무용상가</t>
    <phoneticPr fontId="3" type="noConversion"/>
  </si>
  <si>
    <t>재건축지역</t>
  </si>
  <si>
    <t>시흥시 일원</t>
  </si>
  <si>
    <t>거모지구</t>
    <phoneticPr fontId="3" type="noConversion"/>
  </si>
  <si>
    <t xml:space="preserve">광명시흥 일반산업단지 </t>
  </si>
  <si>
    <t>광명시흥 일원</t>
    <phoneticPr fontId="3" type="noConversion"/>
  </si>
  <si>
    <t>신축 냉난방 건물</t>
  </si>
  <si>
    <t>광명9R 주택재개발</t>
  </si>
  <si>
    <t>광명시 일원</t>
  </si>
  <si>
    <t>학온지구</t>
  </si>
  <si>
    <t>구름산지구</t>
  </si>
  <si>
    <t>당동 150-1 지식산업센터</t>
  </si>
  <si>
    <t>당동 679-22</t>
  </si>
  <si>
    <t>당동 150-8</t>
  </si>
  <si>
    <t>신축 공동주택 공급관</t>
    <phoneticPr fontId="3" type="noConversion"/>
  </si>
  <si>
    <t>군포시 일원</t>
  </si>
  <si>
    <t>대야미지구</t>
  </si>
  <si>
    <t>제이웰푸드</t>
  </si>
  <si>
    <t>양산동 산16 세교동일하이빌</t>
    <phoneticPr fontId="3" type="noConversion"/>
  </si>
  <si>
    <t>도드람푸드</t>
  </si>
  <si>
    <t>두교공단 입구</t>
  </si>
  <si>
    <t>금산리 596</t>
  </si>
  <si>
    <t>제일벽지</t>
  </si>
  <si>
    <t>두교리 129</t>
  </si>
  <si>
    <t>나노켐텍</t>
  </si>
  <si>
    <t>동항리 160-6</t>
  </si>
  <si>
    <t>양성로 112</t>
  </si>
  <si>
    <t>안성테크노벨리 본관 2단계</t>
    <phoneticPr fontId="3" type="noConversion"/>
  </si>
  <si>
    <t>동항리 288-15</t>
  </si>
  <si>
    <t>조일리 177-2</t>
  </si>
  <si>
    <t>업무상업시설</t>
    <phoneticPr fontId="3" type="noConversion"/>
  </si>
  <si>
    <t>기타투자</t>
    <phoneticPr fontId="3" type="noConversion"/>
  </si>
  <si>
    <t>의왕시 일원</t>
  </si>
  <si>
    <t>내손라구역</t>
  </si>
  <si>
    <t>부곡가구역</t>
  </si>
  <si>
    <t>청계2지구</t>
  </si>
  <si>
    <t>월암지구</t>
  </si>
  <si>
    <t>신축 공공기관 공급</t>
    <phoneticPr fontId="3" type="noConversion"/>
  </si>
  <si>
    <t>-</t>
  </si>
  <si>
    <t>수정구 금토동 성남금토공공주택지구</t>
  </si>
  <si>
    <t>수정구 복정동 성남복정1공공주택지구</t>
  </si>
  <si>
    <t>분당구 동원동 성남낙생공공주택지구 A구간</t>
  </si>
  <si>
    <t>성남낙생지구</t>
  </si>
  <si>
    <t>분당구 서현동 성남서현공공주택지구</t>
  </si>
  <si>
    <t>성남서현지구</t>
  </si>
  <si>
    <t>곤지암읍 오향리 274 본, 공급관</t>
  </si>
  <si>
    <t>오향리 477-2</t>
  </si>
  <si>
    <t>오향리 137-1</t>
  </si>
  <si>
    <t>곤지암읍 연곡리 195 본관</t>
  </si>
  <si>
    <t>오향리 480-10</t>
  </si>
  <si>
    <t>연곡리 218-1</t>
  </si>
  <si>
    <t>곤지암읍 신대1지구 공동주택</t>
  </si>
  <si>
    <t>신대리 46</t>
  </si>
  <si>
    <t>신대리 20-12</t>
  </si>
  <si>
    <t>광암동 247 공급관(감북6통 2차)</t>
  </si>
  <si>
    <t>광암동 258-4</t>
  </si>
  <si>
    <t>광암동 248</t>
  </si>
  <si>
    <t>풍산동 260 공급관(군량골)</t>
  </si>
  <si>
    <t>풍산동 462-7</t>
  </si>
  <si>
    <t>풍산동 269-3</t>
  </si>
  <si>
    <t>장호원읍 장호원 4리,5리 52-3 공급관</t>
  </si>
  <si>
    <t>오남리 11-22</t>
  </si>
  <si>
    <t>장호원리 52-3</t>
  </si>
  <si>
    <t>백사면 현방리1,3리 2단계 본관</t>
  </si>
  <si>
    <t>조웁리 591-7</t>
  </si>
  <si>
    <t>현방리 293</t>
  </si>
  <si>
    <t>북내면 당우리 2차 319-13번지 본관 및 공급관</t>
  </si>
  <si>
    <t>신남리 223-2</t>
  </si>
  <si>
    <t>당우리 165-6</t>
  </si>
  <si>
    <t>홍문동 336-1번지 홍문1지구 공급관</t>
  </si>
  <si>
    <t>홍문동 322-8</t>
  </si>
  <si>
    <t>홍문동 315</t>
  </si>
  <si>
    <t>교동 500-105번지 여주 세종지구 도시개발사업</t>
  </si>
  <si>
    <t>교동 500-118</t>
  </si>
  <si>
    <t>가남읍 태평리 산43-1 태평3지구 도시개발구역</t>
  </si>
  <si>
    <t>태평리 278-2</t>
  </si>
  <si>
    <t>태평리 289-2</t>
  </si>
  <si>
    <t>일산동구 풍동 2지구 4블럭 공급관 공사</t>
  </si>
  <si>
    <t>풍동 815 일원</t>
  </si>
  <si>
    <t>덕양구 내유동 903번지 일원</t>
  </si>
  <si>
    <t>내유동 306-14</t>
  </si>
  <si>
    <t>내유동 903-13</t>
  </si>
  <si>
    <t>덕양구 내유동 140번지 인근 공급관</t>
  </si>
  <si>
    <t>내유동 140</t>
  </si>
  <si>
    <t>내유동 305-35</t>
  </si>
  <si>
    <t>일산서구 일산동 617번지 인근 공급관</t>
  </si>
  <si>
    <t>일산동 615-2</t>
  </si>
  <si>
    <t>일산동 612-8</t>
  </si>
  <si>
    <t>금촌새말지구 본공급관</t>
  </si>
  <si>
    <t>금촌동 329-1</t>
  </si>
  <si>
    <t>금촌동 342-45</t>
  </si>
  <si>
    <t>운정3지구 7공구</t>
  </si>
  <si>
    <t>연다산동 47-3</t>
  </si>
  <si>
    <t>다율동 산102-8</t>
  </si>
  <si>
    <t>문산역3차 동문디이스트 공급관</t>
  </si>
  <si>
    <t>문산리 3-5</t>
  </si>
  <si>
    <t>문산리 75-1</t>
  </si>
  <si>
    <t>북변3구역 재개발 인근 공급관 공사</t>
  </si>
  <si>
    <t>북변동 329번지</t>
  </si>
  <si>
    <t>불변동 329번지</t>
  </si>
  <si>
    <t>사우5A 스카이타운 인근 공급관 공사</t>
  </si>
  <si>
    <t>사우동 330번지</t>
  </si>
  <si>
    <t>의정부 우정지구</t>
  </si>
  <si>
    <t>녹양동</t>
  </si>
  <si>
    <t>캠프라과디아</t>
  </si>
  <si>
    <t>의정부동</t>
  </si>
  <si>
    <t>회천지구</t>
  </si>
  <si>
    <t>회정동</t>
  </si>
  <si>
    <t>용암리</t>
  </si>
  <si>
    <t>율정매립지 연료전지 본관</t>
  </si>
  <si>
    <t>율정동 312-18</t>
  </si>
  <si>
    <t>율정동 1-1</t>
  </si>
  <si>
    <t>용암리 연료전지 본관</t>
  </si>
  <si>
    <t>회정동 2-6</t>
  </si>
  <si>
    <t>용암리 산37-1</t>
  </si>
  <si>
    <t>오산리 연료전지 본관</t>
  </si>
  <si>
    <t>오산리 133-6</t>
  </si>
  <si>
    <t>오산리 140</t>
  </si>
  <si>
    <t>포천1지구</t>
  </si>
  <si>
    <t>포천시</t>
  </si>
  <si>
    <t>소흘지구 B2블럭</t>
  </si>
  <si>
    <t>소흘읍</t>
  </si>
  <si>
    <t>양문산업단지 연료전지 본관</t>
  </si>
  <si>
    <t>신북면 만세교리 118-1</t>
  </si>
  <si>
    <t>영중면 양문리 976</t>
  </si>
  <si>
    <t>어룡동 연료전지 본관</t>
  </si>
  <si>
    <t>어룡동 199-7</t>
  </si>
  <si>
    <t>어룡동 712-12</t>
  </si>
  <si>
    <t>도곡1리 마을주변</t>
  </si>
  <si>
    <t>도곡리799-8</t>
  </si>
  <si>
    <t>도곡리865-1</t>
  </si>
  <si>
    <t>팔당2리마을주변</t>
  </si>
  <si>
    <t>팔당리334-1</t>
  </si>
  <si>
    <t>팔당리188</t>
  </si>
  <si>
    <t>조안 원릉마을 LNG전환공사</t>
  </si>
  <si>
    <t>능내리581</t>
  </si>
  <si>
    <t>능내리495-4</t>
  </si>
  <si>
    <t>조안 역전1마을 LNG전환공사</t>
  </si>
  <si>
    <t>능내리139-4</t>
  </si>
  <si>
    <t>138-2</t>
  </si>
  <si>
    <t>조안 역전2마을 LNG전환공사</t>
  </si>
  <si>
    <t>능내리252-3</t>
  </si>
  <si>
    <t>능내리 산 71-19</t>
  </si>
  <si>
    <t>수동면 외방2리 전지라하골마을</t>
  </si>
  <si>
    <t>외방리 축령터널 이후</t>
  </si>
  <si>
    <t>외방2리 마을회관</t>
  </si>
  <si>
    <t>수동면 수산3리 안마산마을</t>
  </si>
  <si>
    <t>내방교</t>
  </si>
  <si>
    <t>수산3리  마을회관</t>
  </si>
  <si>
    <t>외방3리 마을회관</t>
  </si>
  <si>
    <t>화도읍 가곡리 한울 숲 전원마을</t>
  </si>
  <si>
    <t>가곡리 393-122</t>
  </si>
  <si>
    <t>가곡리 365-3</t>
  </si>
  <si>
    <t>양정역세권 복합단지</t>
  </si>
  <si>
    <t>왕숙2지구</t>
  </si>
  <si>
    <t>화도읍 금남1리, 금남3리 마을 주변</t>
  </si>
  <si>
    <t>금남리 68-2</t>
  </si>
  <si>
    <t>금남리 509-6</t>
  </si>
  <si>
    <t>수택E구역</t>
  </si>
  <si>
    <t>수택동 496-6</t>
  </si>
  <si>
    <t>딸기원2지구</t>
  </si>
  <si>
    <t>교문동 399</t>
  </si>
  <si>
    <t>인창동지역주택조합(동부건설)</t>
  </si>
  <si>
    <t>인창동 515-1</t>
  </si>
  <si>
    <t>내촌면 진목2리</t>
  </si>
  <si>
    <t>진목리 583</t>
  </si>
  <si>
    <t>진목리 877-2</t>
  </si>
  <si>
    <t>내촌면 내5리(기장대마을)</t>
  </si>
  <si>
    <t>삼표산업</t>
  </si>
  <si>
    <t xml:space="preserve">내촌면 465-18 </t>
  </si>
  <si>
    <t xml:space="preserve"> 진목리 187-1 </t>
  </si>
  <si>
    <t>양평군 일원</t>
    <phoneticPr fontId="3" type="noConversion"/>
  </si>
  <si>
    <t>양평군 일원</t>
  </si>
  <si>
    <t>상면 임초리 마을</t>
  </si>
  <si>
    <t>임초리226-7</t>
  </si>
  <si>
    <t>상면 덕현리 494-14번지 일원</t>
    <phoneticPr fontId="3" type="noConversion"/>
  </si>
  <si>
    <t>덕현리494-14번지 일원</t>
    <phoneticPr fontId="3" type="noConversion"/>
  </si>
  <si>
    <t>가평군 일원1</t>
    <phoneticPr fontId="3" type="noConversion"/>
  </si>
  <si>
    <t>가평군 일원</t>
    <phoneticPr fontId="3" type="noConversion"/>
  </si>
  <si>
    <t>가평군 일원2</t>
    <phoneticPr fontId="3" type="noConversion"/>
  </si>
  <si>
    <t>가평군 일원</t>
  </si>
  <si>
    <t>주택용 및 상공업용 공급시설</t>
  </si>
  <si>
    <t>코원</t>
    <phoneticPr fontId="3" type="noConversion"/>
  </si>
  <si>
    <t>배관망 건설계획</t>
    <phoneticPr fontId="3" type="noConversion"/>
  </si>
  <si>
    <t>정압기</t>
    <phoneticPr fontId="3" type="noConversion"/>
  </si>
  <si>
    <t>공급가구</t>
    <phoneticPr fontId="3" type="noConversion"/>
  </si>
  <si>
    <t>공사비</t>
    <phoneticPr fontId="3" type="noConversion"/>
  </si>
  <si>
    <t>서울</t>
    <phoneticPr fontId="3" type="noConversion"/>
  </si>
  <si>
    <t>대륜</t>
    <phoneticPr fontId="3" type="noConversion"/>
  </si>
  <si>
    <t>인천</t>
    <phoneticPr fontId="3" type="noConversion"/>
  </si>
  <si>
    <t>합계</t>
    <phoneticPr fontId="3" type="noConversion"/>
  </si>
  <si>
    <t>구분</t>
    <phoneticPr fontId="3" type="noConversion"/>
  </si>
  <si>
    <t>2025년 자체 투자재원</t>
    <phoneticPr fontId="3" type="noConversion"/>
  </si>
  <si>
    <t>2026년 자체 투자재원</t>
    <phoneticPr fontId="3" type="noConversion"/>
  </si>
  <si>
    <t>2025년 의무투자재원</t>
    <phoneticPr fontId="3" type="noConversion"/>
  </si>
  <si>
    <t>개소수</t>
    <phoneticPr fontId="3" type="noConversion"/>
  </si>
  <si>
    <t>25년</t>
    <phoneticPr fontId="3" type="noConversion"/>
  </si>
  <si>
    <t>26년</t>
    <phoneticPr fontId="3" type="noConversion"/>
  </si>
  <si>
    <t>자체</t>
    <phoneticPr fontId="3" type="noConversion"/>
  </si>
  <si>
    <t>의무</t>
    <phoneticPr fontId="3" type="noConversion"/>
  </si>
  <si>
    <t>배관건설</t>
    <phoneticPr fontId="3" type="noConversion"/>
  </si>
  <si>
    <t>공사금액</t>
    <phoneticPr fontId="3" type="noConversion"/>
  </si>
  <si>
    <t xml:space="preserve">회천지구(3단계) </t>
    <phoneticPr fontId="3" type="noConversion"/>
  </si>
  <si>
    <t xml:space="preserve">회정동 194-1 공동주택 </t>
    <phoneticPr fontId="3" type="noConversion"/>
  </si>
  <si>
    <t>용암3지구 공동주택(정압기)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</si>
</sst>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;[Red]\-#,##0\ "/>
    <numFmt numFmtId="177" formatCode="#,##0_ ;[Red]\-#,##0;\-"/>
  </numFmts>
  <fonts count="13" x14ac:knownFonts="1">
    <font>
      <sz val="11"/>
      <color theme="1"/>
      <name val="경기천년제목 Light"/>
      <family val="2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경기천년제목 Light"/>
      <family val="2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0"/>
      <color rgb="FF0000FF"/>
      <name val="돋움"/>
      <family val="3"/>
      <charset val="129"/>
    </font>
    <font>
      <sz val="11"/>
      <color indexed="8"/>
      <name val="바탕체"/>
      <family val="1"/>
      <charset val="129"/>
    </font>
    <font>
      <sz val="8"/>
      <name val="맑은 고딕"/>
      <family val="3"/>
      <charset val="129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1" xfId="1" applyFont="1" applyBorder="1" applyAlignment="1">
      <alignment horizontal="centerContinuous" vertical="center"/>
    </xf>
    <xf numFmtId="0" fontId="1" fillId="0" borderId="0" xfId="1"/>
    <xf numFmtId="0" fontId="5" fillId="2" borderId="4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Continuous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Continuous" vertical="center"/>
    </xf>
    <xf numFmtId="0" fontId="6" fillId="4" borderId="4" xfId="1" applyFont="1" applyFill="1" applyBorder="1" applyAlignment="1">
      <alignment horizontal="center" vertical="center"/>
    </xf>
    <xf numFmtId="41" fontId="6" fillId="4" borderId="4" xfId="2" applyFont="1" applyFill="1" applyBorder="1" applyAlignment="1">
      <alignment horizontal="center" vertical="center" wrapText="1"/>
    </xf>
    <xf numFmtId="41" fontId="6" fillId="4" borderId="4" xfId="2" applyFont="1" applyFill="1" applyBorder="1" applyAlignment="1">
      <alignment horizontal="center" vertical="center"/>
    </xf>
    <xf numFmtId="41" fontId="6" fillId="5" borderId="4" xfId="2" applyFont="1" applyFill="1" applyBorder="1" applyAlignment="1">
      <alignment horizontal="center" vertical="center" wrapText="1"/>
    </xf>
    <xf numFmtId="41" fontId="6" fillId="5" borderId="4" xfId="2" applyFont="1" applyFill="1" applyBorder="1" applyAlignment="1">
      <alignment horizontal="center" vertical="center"/>
    </xf>
    <xf numFmtId="41" fontId="7" fillId="0" borderId="5" xfId="2" applyFont="1" applyBorder="1" applyAlignment="1">
      <alignment vertical="center"/>
    </xf>
    <xf numFmtId="41" fontId="7" fillId="0" borderId="5" xfId="2" applyFont="1" applyFill="1" applyBorder="1" applyAlignment="1">
      <alignment horizontal="right" vertical="center"/>
    </xf>
    <xf numFmtId="41" fontId="7" fillId="0" borderId="5" xfId="2" applyFont="1" applyBorder="1" applyAlignment="1">
      <alignment horizontal="right" vertical="center"/>
    </xf>
    <xf numFmtId="41" fontId="7" fillId="0" borderId="5" xfId="2" applyFont="1" applyFill="1" applyBorder="1" applyAlignment="1">
      <alignment horizontal="left" vertical="center"/>
    </xf>
    <xf numFmtId="41" fontId="7" fillId="0" borderId="5" xfId="2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/>
    <xf numFmtId="0" fontId="7" fillId="0" borderId="6" xfId="0" applyFont="1" applyBorder="1" applyAlignment="1">
      <alignment horizontal="center" vertical="center"/>
    </xf>
    <xf numFmtId="41" fontId="7" fillId="0" borderId="6" xfId="2" applyFont="1" applyBorder="1" applyAlignment="1">
      <alignment vertical="center"/>
    </xf>
    <xf numFmtId="41" fontId="7" fillId="0" borderId="6" xfId="2" applyFont="1" applyFill="1" applyBorder="1" applyAlignment="1">
      <alignment horizontal="right" vertical="center"/>
    </xf>
    <xf numFmtId="41" fontId="7" fillId="0" borderId="6" xfId="2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41" fontId="7" fillId="0" borderId="5" xfId="2" applyFont="1" applyFill="1" applyBorder="1" applyAlignment="1">
      <alignment vertical="center"/>
    </xf>
    <xf numFmtId="41" fontId="7" fillId="0" borderId="6" xfId="2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41" fontId="7" fillId="0" borderId="5" xfId="2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41" fontId="7" fillId="0" borderId="7" xfId="2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/>
    <xf numFmtId="0" fontId="7" fillId="0" borderId="8" xfId="3" applyFont="1" applyBorder="1" applyAlignment="1">
      <alignment horizontal="left" vertical="center"/>
    </xf>
    <xf numFmtId="41" fontId="7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41" fontId="7" fillId="0" borderId="6" xfId="2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7" fillId="0" borderId="7" xfId="0" applyFont="1" applyBorder="1">
      <alignment vertical="center"/>
    </xf>
    <xf numFmtId="41" fontId="6" fillId="3" borderId="4" xfId="2" applyFont="1" applyFill="1" applyBorder="1" applyAlignment="1">
      <alignment horizontal="center" vertical="center"/>
    </xf>
    <xf numFmtId="41" fontId="6" fillId="3" borderId="4" xfId="2" applyFont="1" applyFill="1" applyBorder="1" applyAlignment="1">
      <alignment horizontal="center" vertical="center" wrapText="1"/>
    </xf>
    <xf numFmtId="41" fontId="6" fillId="3" borderId="3" xfId="1" applyNumberFormat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6" xfId="3" applyFont="1" applyBorder="1" applyAlignment="1">
      <alignment horizontal="left" vertical="center"/>
    </xf>
    <xf numFmtId="0" fontId="7" fillId="0" borderId="6" xfId="0" applyFont="1" applyBorder="1" applyAlignment="1"/>
    <xf numFmtId="0" fontId="7" fillId="0" borderId="8" xfId="0" applyFont="1" applyBorder="1" applyAlignment="1">
      <alignment horizontal="left" vertical="center"/>
    </xf>
    <xf numFmtId="41" fontId="7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/>
    <xf numFmtId="0" fontId="7" fillId="0" borderId="5" xfId="3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0" fillId="0" borderId="4" xfId="0" applyBorder="1" applyAlignment="1">
      <alignment horizontal="centerContinuous" vertical="center"/>
    </xf>
    <xf numFmtId="0" fontId="0" fillId="0" borderId="4" xfId="0" applyBorder="1" applyAlignment="1">
      <alignment horizontal="center" vertical="center"/>
    </xf>
    <xf numFmtId="41" fontId="0" fillId="0" borderId="4" xfId="0" applyNumberFormat="1" applyBorder="1">
      <alignment vertical="center"/>
    </xf>
    <xf numFmtId="0" fontId="11" fillId="0" borderId="4" xfId="0" applyFont="1" applyBorder="1" applyAlignment="1">
      <alignment horizontal="centerContinuous" vertical="center"/>
    </xf>
    <xf numFmtId="0" fontId="11" fillId="0" borderId="4" xfId="0" applyFont="1" applyBorder="1" applyAlignment="1">
      <alignment horizontal="center" vertical="center"/>
    </xf>
    <xf numFmtId="41" fontId="11" fillId="0" borderId="4" xfId="0" applyNumberFormat="1" applyFont="1" applyBorder="1">
      <alignment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41" fontId="11" fillId="0" borderId="0" xfId="0" applyNumberFormat="1" applyFont="1" applyBorder="1">
      <alignment vertical="center"/>
    </xf>
    <xf numFmtId="41" fontId="0" fillId="0" borderId="0" xfId="0" applyNumberFormat="1" applyBorder="1">
      <alignment vertical="center"/>
    </xf>
    <xf numFmtId="0" fontId="11" fillId="0" borderId="0" xfId="0" applyFont="1" applyBorder="1" applyAlignment="1">
      <alignment vertical="center"/>
    </xf>
    <xf numFmtId="176" fontId="11" fillId="0" borderId="4" xfId="0" applyNumberFormat="1" applyFon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1" fontId="12" fillId="0" borderId="4" xfId="0" applyNumberFormat="1" applyFont="1" applyBorder="1" applyAlignment="1">
      <alignment horizontal="center" vertical="center"/>
    </xf>
    <xf numFmtId="41" fontId="12" fillId="0" borderId="4" xfId="0" applyNumberFormat="1" applyFont="1" applyBorder="1">
      <alignment vertical="center"/>
    </xf>
    <xf numFmtId="0" fontId="12" fillId="0" borderId="4" xfId="0" applyFont="1" applyBorder="1">
      <alignment vertical="center"/>
    </xf>
    <xf numFmtId="176" fontId="12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7" fillId="0" borderId="8" xfId="0" applyFont="1" applyBorder="1" applyAlignment="1">
      <alignment vertical="center"/>
    </xf>
  </cellXfs>
  <cellStyles count="4">
    <cellStyle name="쉼표 [0] 2" xfId="2" xr:uid="{FFF90FF0-2618-4F1E-986E-46B93C2BD293}"/>
    <cellStyle name="표준" xfId="0" builtinId="0"/>
    <cellStyle name="표준 2" xfId="1" xr:uid="{1C84B678-61BD-43B6-81CD-AD78EE1F43E2}"/>
    <cellStyle name="표준_투자처조사양식" xfId="3" xr:uid="{2C0A1FB2-38CE-4259-94C7-65FCCC574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A72CF-A989-4593-8BFC-604BF09C1B57}">
  <dimension ref="B2:L36"/>
  <sheetViews>
    <sheetView showGridLines="0" tabSelected="1" zoomScaleNormal="100" workbookViewId="0">
      <selection activeCell="K13" sqref="K13"/>
    </sheetView>
  </sheetViews>
  <sheetFormatPr defaultRowHeight="14.25" x14ac:dyDescent="0.2"/>
  <cols>
    <col min="2" max="3" width="15.625" style="64" customWidth="1"/>
    <col min="4" max="15" width="15.625" customWidth="1"/>
  </cols>
  <sheetData>
    <row r="2" spans="2:12" ht="24.95" customHeight="1" x14ac:dyDescent="0.2">
      <c r="B2" s="85" t="s">
        <v>970</v>
      </c>
      <c r="C2" s="69" t="s">
        <v>971</v>
      </c>
      <c r="D2" s="66"/>
      <c r="E2" s="69"/>
      <c r="F2" s="69"/>
      <c r="G2" s="69"/>
      <c r="H2" s="69" t="s">
        <v>972</v>
      </c>
      <c r="I2" s="66"/>
      <c r="J2" s="69"/>
      <c r="K2" s="69"/>
      <c r="L2" s="69"/>
    </row>
    <row r="3" spans="2:12" ht="20.25" customHeight="1" x14ac:dyDescent="0.2">
      <c r="B3" s="85"/>
      <c r="C3" s="72" t="s">
        <v>974</v>
      </c>
      <c r="D3" s="70" t="s">
        <v>962</v>
      </c>
      <c r="E3" s="70" t="s">
        <v>963</v>
      </c>
      <c r="F3" s="70" t="s">
        <v>964</v>
      </c>
      <c r="G3" s="70" t="s">
        <v>965</v>
      </c>
      <c r="H3" s="72" t="s">
        <v>974</v>
      </c>
      <c r="I3" s="70" t="s">
        <v>962</v>
      </c>
      <c r="J3" s="70" t="s">
        <v>963</v>
      </c>
      <c r="K3" s="70" t="s">
        <v>964</v>
      </c>
      <c r="L3" s="70" t="s">
        <v>965</v>
      </c>
    </row>
    <row r="4" spans="2:12" ht="20.100000000000001" customHeight="1" x14ac:dyDescent="0.2">
      <c r="B4" s="70" t="s">
        <v>969</v>
      </c>
      <c r="C4" s="78">
        <f t="shared" ref="C4:G4" si="0">SUM(C5:C10)</f>
        <v>212</v>
      </c>
      <c r="D4" s="71">
        <f>SUM(D5:D10)</f>
        <v>126438</v>
      </c>
      <c r="E4" s="78">
        <f t="shared" si="0"/>
        <v>10</v>
      </c>
      <c r="F4" s="71">
        <f t="shared" si="0"/>
        <v>202201</v>
      </c>
      <c r="G4" s="71">
        <f t="shared" si="0"/>
        <v>79146045.151800007</v>
      </c>
      <c r="H4" s="78">
        <f t="shared" ref="H4:J4" si="1">SUM(H5:H10)</f>
        <v>183</v>
      </c>
      <c r="I4" s="71">
        <f>SUM(I5:I10)</f>
        <v>168961.44360279644</v>
      </c>
      <c r="J4" s="78">
        <f t="shared" si="1"/>
        <v>10</v>
      </c>
      <c r="K4" s="71">
        <f t="shared" ref="K4" si="2">SUM(K5:K10)</f>
        <v>84938.205082141867</v>
      </c>
      <c r="L4" s="71">
        <f t="shared" ref="L4" si="3">SUM(L5:L10)</f>
        <v>104238671.74841499</v>
      </c>
    </row>
    <row r="5" spans="2:12" ht="20.100000000000001" customHeight="1" x14ac:dyDescent="0.2">
      <c r="B5" s="67" t="s">
        <v>12</v>
      </c>
      <c r="C5" s="79">
        <f>COUNTIFS('2025년 공사계획'!A:A,개요!$B5)</f>
        <v>143</v>
      </c>
      <c r="D5" s="68">
        <f>SUMIFS('2025년 공사계획'!F:F,'2025년 공사계획'!$A:$A,개요!$B5)</f>
        <v>62453</v>
      </c>
      <c r="E5" s="79">
        <f>SUMIFS('2025년 공사계획'!G:G,'2025년 공사계획'!$A:$A,개요!$B5)</f>
        <v>5</v>
      </c>
      <c r="F5" s="68">
        <f>SUMIFS('2025년 공사계획'!H:H,'2025년 공사계획'!$A:$A,개요!$B5)</f>
        <v>185610</v>
      </c>
      <c r="G5" s="68">
        <f>SUMIFS('2025년 공사계획'!I:I,'2025년 공사계획'!$A:$A,개요!$B5)</f>
        <v>48164215.25</v>
      </c>
      <c r="H5" s="79">
        <f>COUNTIFS('2026년 공사계획'!A:A,개요!$B5)</f>
        <v>111</v>
      </c>
      <c r="I5" s="68">
        <f>SUMIFS('2026년 공사계획'!F:F,'2026년 공사계획'!$A:$A,개요!$B5)</f>
        <v>50172.44360279644</v>
      </c>
      <c r="J5" s="79">
        <f>SUMIFS('2026년 공사계획'!G:G,'2026년 공사계획'!$A:$A,개요!$B5)</f>
        <v>1</v>
      </c>
      <c r="K5" s="68">
        <f>SUMIFS('2026년 공사계획'!H:H,'2026년 공사계획'!$A:$A,개요!$B5)</f>
        <v>45769.871748808546</v>
      </c>
      <c r="L5" s="68">
        <f>SUMIFS('2026년 공사계획'!I:I,'2026년 공사계획'!$A:$A,개요!$B5)</f>
        <v>47064467.748415001</v>
      </c>
    </row>
    <row r="6" spans="2:12" ht="20.100000000000001" customHeight="1" x14ac:dyDescent="0.2">
      <c r="B6" s="67" t="s">
        <v>961</v>
      </c>
      <c r="C6" s="79">
        <f>COUNTIFS('2025년 공사계획'!A:A,개요!$B6)</f>
        <v>17</v>
      </c>
      <c r="D6" s="68">
        <f>SUMIFS('2025년 공사계획'!F:F,'2025년 공사계획'!$A:$A,개요!$B6)</f>
        <v>10713</v>
      </c>
      <c r="E6" s="79">
        <f>SUMIFS('2025년 공사계획'!G:G,'2025년 공사계획'!$A:$A,개요!$B6)</f>
        <v>0</v>
      </c>
      <c r="F6" s="68">
        <f>SUMIFS('2025년 공사계획'!H:H,'2025년 공사계획'!$A:$A,개요!$B6)</f>
        <v>3120</v>
      </c>
      <c r="G6" s="68">
        <f>SUMIFS('2025년 공사계획'!I:I,'2025년 공사계획'!$A:$A,개요!$B6)</f>
        <v>4495672.9018000001</v>
      </c>
      <c r="H6" s="79">
        <f>COUNTIFS('2026년 공사계획'!A:A,개요!$B6)</f>
        <v>17</v>
      </c>
      <c r="I6" s="68">
        <f>SUMIFS('2026년 공사계획'!F:F,'2026년 공사계획'!$A:$A,개요!$B6)</f>
        <v>23877</v>
      </c>
      <c r="J6" s="79">
        <f>SUMIFS('2026년 공사계획'!G:G,'2026년 공사계획'!$A:$A,개요!$B6)</f>
        <v>0</v>
      </c>
      <c r="K6" s="68">
        <f>SUMIFS('2026년 공사계획'!H:H,'2026년 공사계획'!$A:$A,개요!$B6)</f>
        <v>16023</v>
      </c>
      <c r="L6" s="68">
        <f>SUMIFS('2026년 공사계획'!I:I,'2026년 공사계획'!$A:$A,개요!$B6)</f>
        <v>11674364</v>
      </c>
    </row>
    <row r="7" spans="2:12" ht="20.100000000000001" customHeight="1" x14ac:dyDescent="0.2">
      <c r="B7" s="67" t="s">
        <v>966</v>
      </c>
      <c r="C7" s="79">
        <f>COUNTIFS('2025년 공사계획'!A:A,개요!$B7)</f>
        <v>5</v>
      </c>
      <c r="D7" s="68">
        <f>SUMIFS('2025년 공사계획'!F:F,'2025년 공사계획'!$A:$A,개요!$B7)</f>
        <v>7432</v>
      </c>
      <c r="E7" s="79">
        <f>SUMIFS('2025년 공사계획'!G:G,'2025년 공사계획'!$A:$A,개요!$B7)</f>
        <v>1</v>
      </c>
      <c r="F7" s="68">
        <f>SUMIFS('2025년 공사계획'!H:H,'2025년 공사계획'!$A:$A,개요!$B7)</f>
        <v>3967</v>
      </c>
      <c r="G7" s="68">
        <f>SUMIFS('2025년 공사계획'!I:I,'2025년 공사계획'!$A:$A,개요!$B7)</f>
        <v>3799300</v>
      </c>
      <c r="H7" s="79">
        <f>COUNTIFS('2026년 공사계획'!A:A,개요!$B7)</f>
        <v>9</v>
      </c>
      <c r="I7" s="68">
        <f>SUMIFS('2026년 공사계획'!F:F,'2026년 공사계획'!$A:$A,개요!$B7)</f>
        <v>12589</v>
      </c>
      <c r="J7" s="79">
        <f>SUMIFS('2026년 공사계획'!G:G,'2026년 공사계획'!$A:$A,개요!$B7)</f>
        <v>2</v>
      </c>
      <c r="K7" s="68">
        <f>SUMIFS('2026년 공사계획'!H:H,'2026년 공사계획'!$A:$A,개요!$B7)</f>
        <v>9706</v>
      </c>
      <c r="L7" s="68">
        <f>SUMIFS('2026년 공사계획'!I:I,'2026년 공사계획'!$A:$A,개요!$B7)</f>
        <v>5076971</v>
      </c>
    </row>
    <row r="8" spans="2:12" ht="20.100000000000001" customHeight="1" x14ac:dyDescent="0.2">
      <c r="B8" s="67" t="s">
        <v>967</v>
      </c>
      <c r="C8" s="79">
        <f>COUNTIFS('2025년 공사계획'!A:A,개요!$B8)</f>
        <v>9</v>
      </c>
      <c r="D8" s="68">
        <f>SUMIFS('2025년 공사계획'!F:F,'2025년 공사계획'!$A:$A,개요!$B8)</f>
        <v>7850</v>
      </c>
      <c r="E8" s="79">
        <f>SUMIFS('2025년 공사계획'!G:G,'2025년 공사계획'!$A:$A,개요!$B8)</f>
        <v>1</v>
      </c>
      <c r="F8" s="68">
        <f>SUMIFS('2025년 공사계획'!H:H,'2025년 공사계획'!$A:$A,개요!$B8)</f>
        <v>5148</v>
      </c>
      <c r="G8" s="68">
        <f>SUMIFS('2025년 공사계획'!I:I,'2025년 공사계획'!$A:$A,개요!$B8)</f>
        <v>3259307</v>
      </c>
      <c r="H8" s="79">
        <f>COUNTIFS('2026년 공사계획'!A:A,개요!$B8)</f>
        <v>17</v>
      </c>
      <c r="I8" s="68">
        <f>SUMIFS('2026년 공사계획'!F:F,'2026년 공사계획'!$A:$A,개요!$B8)</f>
        <v>20875</v>
      </c>
      <c r="J8" s="79">
        <f>SUMIFS('2026년 공사계획'!G:G,'2026년 공사계획'!$A:$A,개요!$B8)</f>
        <v>1</v>
      </c>
      <c r="K8" s="68">
        <f>SUMIFS('2026년 공사계획'!H:H,'2026년 공사계획'!$A:$A,개요!$B8)</f>
        <v>8211.3333333333339</v>
      </c>
      <c r="L8" s="68">
        <f>SUMIFS('2026년 공사계획'!I:I,'2026년 공사계획'!$A:$A,개요!$B8)</f>
        <v>13778766</v>
      </c>
    </row>
    <row r="9" spans="2:12" ht="20.100000000000001" customHeight="1" x14ac:dyDescent="0.2">
      <c r="B9" s="67" t="s">
        <v>42</v>
      </c>
      <c r="C9" s="79">
        <f>COUNTIFS('2025년 공사계획'!A:A,개요!$B9)</f>
        <v>33</v>
      </c>
      <c r="D9" s="68">
        <f>SUMIFS('2025년 공사계획'!F:F,'2025년 공사계획'!$A:$A,개요!$B9)</f>
        <v>35502</v>
      </c>
      <c r="E9" s="79">
        <f>SUMIFS('2025년 공사계획'!G:G,'2025년 공사계획'!$A:$A,개요!$B9)</f>
        <v>3</v>
      </c>
      <c r="F9" s="68">
        <f>SUMIFS('2025년 공사계획'!H:H,'2025년 공사계획'!$A:$A,개요!$B9)</f>
        <v>4203</v>
      </c>
      <c r="G9" s="68">
        <f>SUMIFS('2025년 공사계획'!I:I,'2025년 공사계획'!$A:$A,개요!$B9)</f>
        <v>17720550</v>
      </c>
      <c r="H9" s="79">
        <f>COUNTIFS('2026년 공사계획'!A:A,개요!$B9)</f>
        <v>27</v>
      </c>
      <c r="I9" s="68">
        <f>SUMIFS('2026년 공사계획'!F:F,'2026년 공사계획'!$A:$A,개요!$B9)</f>
        <v>60720</v>
      </c>
      <c r="J9" s="79">
        <f>SUMIFS('2026년 공사계획'!G:G,'2026년 공사계획'!$A:$A,개요!$B9)</f>
        <v>6</v>
      </c>
      <c r="K9" s="68">
        <f>SUMIFS('2026년 공사계획'!H:H,'2026년 공사계획'!$A:$A,개요!$B9)</f>
        <v>4774</v>
      </c>
      <c r="L9" s="68">
        <f>SUMIFS('2026년 공사계획'!I:I,'2026년 공사계획'!$A:$A,개요!$B9)</f>
        <v>26144103</v>
      </c>
    </row>
    <row r="10" spans="2:12" ht="20.100000000000001" customHeight="1" x14ac:dyDescent="0.2">
      <c r="B10" s="67" t="s">
        <v>968</v>
      </c>
      <c r="C10" s="79">
        <f>COUNTIFS('2025년 공사계획'!A:A,개요!$B10)</f>
        <v>5</v>
      </c>
      <c r="D10" s="68">
        <f>SUMIFS('2025년 공사계획'!F:F,'2025년 공사계획'!$A:$A,개요!$B10)</f>
        <v>2488</v>
      </c>
      <c r="E10" s="79">
        <f>SUMIFS('2025년 공사계획'!G:G,'2025년 공사계획'!$A:$A,개요!$B10)</f>
        <v>0</v>
      </c>
      <c r="F10" s="68">
        <f>SUMIFS('2025년 공사계획'!H:H,'2025년 공사계획'!$A:$A,개요!$B10)</f>
        <v>153</v>
      </c>
      <c r="G10" s="68">
        <f>SUMIFS('2025년 공사계획'!I:I,'2025년 공사계획'!$A:$A,개요!$B10)</f>
        <v>1707000</v>
      </c>
      <c r="H10" s="79">
        <f>COUNTIFS('2026년 공사계획'!A:A,개요!$B10)</f>
        <v>2</v>
      </c>
      <c r="I10" s="68">
        <f>SUMIFS('2026년 공사계획'!F:F,'2026년 공사계획'!$A:$A,개요!$B10)</f>
        <v>728</v>
      </c>
      <c r="J10" s="79">
        <f>SUMIFS('2026년 공사계획'!G:G,'2026년 공사계획'!$A:$A,개요!$B10)</f>
        <v>0</v>
      </c>
      <c r="K10" s="68">
        <f>SUMIFS('2026년 공사계획'!H:H,'2026년 공사계획'!$A:$A,개요!$B10)</f>
        <v>454</v>
      </c>
      <c r="L10" s="68">
        <f>SUMIFS('2026년 공사계획'!I:I,'2026년 공사계획'!$A:$A,개요!$B10)</f>
        <v>500000</v>
      </c>
    </row>
    <row r="13" spans="2:12" ht="20.100000000000001" customHeight="1" x14ac:dyDescent="0.2">
      <c r="B13" s="85" t="s">
        <v>970</v>
      </c>
      <c r="C13" s="69" t="s">
        <v>973</v>
      </c>
      <c r="D13" s="66"/>
      <c r="E13" s="69"/>
      <c r="F13" s="69"/>
      <c r="G13" s="69"/>
      <c r="H13" s="73"/>
      <c r="I13" s="77"/>
    </row>
    <row r="14" spans="2:12" ht="20.100000000000001" customHeight="1" x14ac:dyDescent="0.2">
      <c r="B14" s="85"/>
      <c r="C14" s="72" t="s">
        <v>974</v>
      </c>
      <c r="D14" s="70" t="s">
        <v>962</v>
      </c>
      <c r="E14" s="70" t="s">
        <v>963</v>
      </c>
      <c r="F14" s="70" t="s">
        <v>964</v>
      </c>
      <c r="G14" s="70" t="s">
        <v>965</v>
      </c>
      <c r="H14" s="74"/>
    </row>
    <row r="15" spans="2:12" ht="20.100000000000001" customHeight="1" x14ac:dyDescent="0.2">
      <c r="B15" s="70" t="s">
        <v>969</v>
      </c>
      <c r="C15" s="78">
        <f>SUM(C16:C21)</f>
        <v>79</v>
      </c>
      <c r="D15" s="71">
        <f>SUM(D16:D21)</f>
        <v>83456</v>
      </c>
      <c r="E15" s="78">
        <f t="shared" ref="E15" si="4">SUM(E16:E21)</f>
        <v>4</v>
      </c>
      <c r="F15" s="71">
        <f t="shared" ref="F15" si="5">SUM(F16:F21)</f>
        <v>3349</v>
      </c>
      <c r="G15" s="71">
        <f t="shared" ref="G15" si="6">SUM(G16:G21)</f>
        <v>35173770</v>
      </c>
      <c r="H15" s="75"/>
    </row>
    <row r="16" spans="2:12" ht="20.100000000000001" customHeight="1" x14ac:dyDescent="0.2">
      <c r="B16" s="67" t="s">
        <v>12</v>
      </c>
      <c r="C16" s="79">
        <f>COUNTIFS('2025년 공사계획(의무)'!A:A,개요!$B16)</f>
        <v>40</v>
      </c>
      <c r="D16" s="68">
        <f>SUMIFS('2025년 공사계획(의무)'!F:F,'2025년 공사계획(의무)'!$A:$A,개요!$B16)</f>
        <v>33430</v>
      </c>
      <c r="E16" s="79">
        <f>SUMIFS('2025년 공사계획(의무)'!G:G,'2025년 공사계획(의무)'!$A:$A,개요!$B16)</f>
        <v>2</v>
      </c>
      <c r="F16" s="68">
        <f>SUMIFS('2025년 공사계획(의무)'!H:H,'2025년 공사계획(의무)'!$A:$A,개요!$B16)</f>
        <v>909</v>
      </c>
      <c r="G16" s="68">
        <f>SUMIFS('2025년 공사계획(의무)'!I:I,'2025년 공사계획(의무)'!$A:$A,개요!$B16)</f>
        <v>14748258</v>
      </c>
      <c r="H16" s="76"/>
    </row>
    <row r="17" spans="2:8" ht="20.100000000000001" customHeight="1" x14ac:dyDescent="0.2">
      <c r="B17" s="67" t="s">
        <v>961</v>
      </c>
      <c r="C17" s="79">
        <f>COUNTIFS('2025년 공사계획(의무)'!A:A,개요!$B17)</f>
        <v>12</v>
      </c>
      <c r="D17" s="68">
        <f>SUMIFS('2025년 공사계획(의무)'!F:F,'2025년 공사계획(의무)'!$A:$A,개요!$B17)</f>
        <v>13573</v>
      </c>
      <c r="E17" s="79">
        <f>SUMIFS('2025년 공사계획(의무)'!G:G,'2025년 공사계획(의무)'!$A:$A,개요!$B17)</f>
        <v>1</v>
      </c>
      <c r="F17" s="68">
        <f>SUMIFS('2025년 공사계획(의무)'!H:H,'2025년 공사계획(의무)'!$A:$A,개요!$B17)</f>
        <v>517</v>
      </c>
      <c r="G17" s="68">
        <f>SUMIFS('2025년 공사계획(의무)'!I:I,'2025년 공사계획(의무)'!$A:$A,개요!$B17)</f>
        <v>6800000</v>
      </c>
      <c r="H17" s="76"/>
    </row>
    <row r="18" spans="2:8" ht="20.100000000000001" customHeight="1" x14ac:dyDescent="0.2">
      <c r="B18" s="67" t="s">
        <v>966</v>
      </c>
      <c r="C18" s="79">
        <f>COUNTIFS('2025년 공사계획(의무)'!A:A,개요!$B18)</f>
        <v>7</v>
      </c>
      <c r="D18" s="68">
        <f>SUMIFS('2025년 공사계획(의무)'!F:F,'2025년 공사계획(의무)'!$A:$A,개요!$B18)</f>
        <v>12565</v>
      </c>
      <c r="E18" s="79">
        <f>SUMIFS('2025년 공사계획(의무)'!G:G,'2025년 공사계획(의무)'!$A:$A,개요!$B18)</f>
        <v>1</v>
      </c>
      <c r="F18" s="68">
        <f>SUMIFS('2025년 공사계획(의무)'!H:H,'2025년 공사계획(의무)'!$A:$A,개요!$B18)</f>
        <v>386</v>
      </c>
      <c r="G18" s="68">
        <f>SUMIFS('2025년 공사계획(의무)'!I:I,'2025년 공사계획(의무)'!$A:$A,개요!$B18)</f>
        <v>3862854</v>
      </c>
      <c r="H18" s="76"/>
    </row>
    <row r="19" spans="2:8" ht="20.100000000000001" customHeight="1" x14ac:dyDescent="0.2">
      <c r="B19" s="67" t="s">
        <v>967</v>
      </c>
      <c r="C19" s="79">
        <f>COUNTIFS('2025년 공사계획(의무)'!A:A,개요!$B19)</f>
        <v>11</v>
      </c>
      <c r="D19" s="68">
        <f>SUMIFS('2025년 공사계획(의무)'!F:F,'2025년 공사계획(의무)'!$A:$A,개요!$B19)</f>
        <v>10410</v>
      </c>
      <c r="E19" s="79">
        <f>SUMIFS('2025년 공사계획(의무)'!G:G,'2025년 공사계획(의무)'!$A:$A,개요!$B19)</f>
        <v>0</v>
      </c>
      <c r="F19" s="68">
        <f>SUMIFS('2025년 공사계획(의무)'!H:H,'2025년 공사계획(의무)'!$A:$A,개요!$B19)</f>
        <v>590</v>
      </c>
      <c r="G19" s="68">
        <f>SUMIFS('2025년 공사계획(의무)'!I:I,'2025년 공사계획(의무)'!$A:$A,개요!$B19)</f>
        <v>4599738</v>
      </c>
      <c r="H19" s="76"/>
    </row>
    <row r="20" spans="2:8" ht="20.100000000000001" customHeight="1" x14ac:dyDescent="0.2">
      <c r="B20" s="67" t="s">
        <v>42</v>
      </c>
      <c r="C20" s="79">
        <f>COUNTIFS('2025년 공사계획(의무)'!A:A,개요!$B20)</f>
        <v>8</v>
      </c>
      <c r="D20" s="68">
        <f>SUMIFS('2025년 공사계획(의무)'!F:F,'2025년 공사계획(의무)'!$A:$A,개요!$B20)</f>
        <v>13410</v>
      </c>
      <c r="E20" s="79">
        <f>SUMIFS('2025년 공사계획(의무)'!G:G,'2025년 공사계획(의무)'!$A:$A,개요!$B20)</f>
        <v>0</v>
      </c>
      <c r="F20" s="68">
        <f>SUMIFS('2025년 공사계획(의무)'!H:H,'2025년 공사계획(의무)'!$A:$A,개요!$B20)</f>
        <v>947</v>
      </c>
      <c r="G20" s="68">
        <f>SUMIFS('2025년 공사계획(의무)'!I:I,'2025년 공사계획(의무)'!$A:$A,개요!$B20)</f>
        <v>5074179</v>
      </c>
      <c r="H20" s="76"/>
    </row>
    <row r="21" spans="2:8" ht="20.100000000000001" customHeight="1" x14ac:dyDescent="0.2">
      <c r="B21" s="67" t="s">
        <v>968</v>
      </c>
      <c r="C21" s="79">
        <f>COUNTIFS('2025년 공사계획(의무)'!A:A,개요!$B21)</f>
        <v>1</v>
      </c>
      <c r="D21" s="68">
        <f>SUMIFS('2025년 공사계획(의무)'!F:F,'2025년 공사계획(의무)'!$A:$A,개요!$B21)</f>
        <v>68</v>
      </c>
      <c r="E21" s="79">
        <f>SUMIFS('2025년 공사계획(의무)'!G:G,'2025년 공사계획(의무)'!$A:$A,개요!$B21)</f>
        <v>0</v>
      </c>
      <c r="F21" s="68">
        <f>SUMIFS('2025년 공사계획(의무)'!H:H,'2025년 공사계획(의무)'!$A:$A,개요!$B21)</f>
        <v>0</v>
      </c>
      <c r="G21" s="68">
        <f>SUMIFS('2025년 공사계획(의무)'!I:I,'2025년 공사계획(의무)'!$A:$A,개요!$B21)</f>
        <v>88741</v>
      </c>
      <c r="H21" s="76"/>
    </row>
    <row r="23" spans="2:8" x14ac:dyDescent="0.2">
      <c r="B23" s="80" t="s">
        <v>979</v>
      </c>
      <c r="C23" s="80" t="s">
        <v>969</v>
      </c>
      <c r="D23" s="80" t="s">
        <v>977</v>
      </c>
      <c r="E23" s="80" t="s">
        <v>978</v>
      </c>
    </row>
    <row r="24" spans="2:8" x14ac:dyDescent="0.2">
      <c r="B24" s="80" t="s">
        <v>969</v>
      </c>
      <c r="C24" s="81">
        <f>SUM(C25:C26)</f>
        <v>378855.44360279641</v>
      </c>
      <c r="D24" s="81">
        <f t="shared" ref="D24:E24" si="7">SUM(D25:D26)</f>
        <v>295399.44360279641</v>
      </c>
      <c r="E24" s="81">
        <f t="shared" si="7"/>
        <v>83456</v>
      </c>
    </row>
    <row r="25" spans="2:8" x14ac:dyDescent="0.2">
      <c r="B25" s="80" t="s">
        <v>975</v>
      </c>
      <c r="C25" s="82">
        <f>SUM(D25:E25)</f>
        <v>209894</v>
      </c>
      <c r="D25" s="82">
        <f>D4</f>
        <v>126438</v>
      </c>
      <c r="E25" s="82">
        <f>D15</f>
        <v>83456</v>
      </c>
    </row>
    <row r="26" spans="2:8" x14ac:dyDescent="0.2">
      <c r="B26" s="80" t="s">
        <v>976</v>
      </c>
      <c r="C26" s="82">
        <f>SUM(D26:E26)</f>
        <v>168961.44360279644</v>
      </c>
      <c r="D26" s="82">
        <f>I4</f>
        <v>168961.44360279644</v>
      </c>
      <c r="E26" s="83"/>
    </row>
    <row r="28" spans="2:8" x14ac:dyDescent="0.2">
      <c r="B28" s="80" t="s">
        <v>974</v>
      </c>
      <c r="C28" s="80" t="s">
        <v>969</v>
      </c>
      <c r="D28" s="80" t="s">
        <v>977</v>
      </c>
      <c r="E28" s="80" t="s">
        <v>978</v>
      </c>
    </row>
    <row r="29" spans="2:8" x14ac:dyDescent="0.2">
      <c r="B29" s="80" t="s">
        <v>969</v>
      </c>
      <c r="C29" s="84">
        <f>SUM(C30:C31)</f>
        <v>474</v>
      </c>
      <c r="D29" s="84">
        <f t="shared" ref="D29" si="8">SUM(D30:D31)</f>
        <v>395</v>
      </c>
      <c r="E29" s="84">
        <f t="shared" ref="E29" si="9">SUM(E30:E31)</f>
        <v>79</v>
      </c>
    </row>
    <row r="30" spans="2:8" x14ac:dyDescent="0.2">
      <c r="B30" s="80" t="s">
        <v>975</v>
      </c>
      <c r="C30" s="84">
        <f>SUM(D30:E30)</f>
        <v>291</v>
      </c>
      <c r="D30" s="84">
        <f>C4</f>
        <v>212</v>
      </c>
      <c r="E30" s="84">
        <f>C15</f>
        <v>79</v>
      </c>
    </row>
    <row r="31" spans="2:8" x14ac:dyDescent="0.2">
      <c r="B31" s="80" t="s">
        <v>976</v>
      </c>
      <c r="C31" s="84">
        <f>SUM(D31:E31)</f>
        <v>183</v>
      </c>
      <c r="D31" s="84">
        <f>H4</f>
        <v>183</v>
      </c>
      <c r="E31" s="84"/>
    </row>
    <row r="33" spans="2:5" x14ac:dyDescent="0.2">
      <c r="B33" s="80" t="s">
        <v>980</v>
      </c>
      <c r="C33" s="80" t="s">
        <v>969</v>
      </c>
      <c r="D33" s="80" t="s">
        <v>977</v>
      </c>
      <c r="E33" s="80" t="s">
        <v>978</v>
      </c>
    </row>
    <row r="34" spans="2:5" x14ac:dyDescent="0.2">
      <c r="B34" s="80" t="s">
        <v>969</v>
      </c>
      <c r="C34" s="81">
        <f>SUM(C35:C36)</f>
        <v>218558486.900215</v>
      </c>
      <c r="D34" s="81">
        <f t="shared" ref="D34" si="10">SUM(D35:D36)</f>
        <v>183384716.900215</v>
      </c>
      <c r="E34" s="81">
        <f t="shared" ref="E34" si="11">SUM(E35:E36)</f>
        <v>35173770</v>
      </c>
    </row>
    <row r="35" spans="2:5" x14ac:dyDescent="0.2">
      <c r="B35" s="80" t="s">
        <v>975</v>
      </c>
      <c r="C35" s="82">
        <f>SUM(D35:E35)</f>
        <v>114319815.15180001</v>
      </c>
      <c r="D35" s="82">
        <f>G4</f>
        <v>79146045.151800007</v>
      </c>
      <c r="E35" s="82">
        <f>G15</f>
        <v>35173770</v>
      </c>
    </row>
    <row r="36" spans="2:5" x14ac:dyDescent="0.2">
      <c r="B36" s="80" t="s">
        <v>976</v>
      </c>
      <c r="C36" s="82">
        <f>SUM(D36:E36)</f>
        <v>104238671.74841499</v>
      </c>
      <c r="D36" s="82">
        <f>L4</f>
        <v>104238671.74841499</v>
      </c>
      <c r="E36" s="83"/>
    </row>
  </sheetData>
  <mergeCells count="2">
    <mergeCell ref="B2:B3"/>
    <mergeCell ref="B13:B1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05FDC-7FB5-42C7-AA4A-108EE71EBFAB}">
  <sheetPr>
    <pageSetUpPr fitToPage="1"/>
  </sheetPr>
  <dimension ref="A1:J261"/>
  <sheetViews>
    <sheetView showGridLines="0" view="pageBreakPreview" zoomScaleNormal="85" zoomScaleSheetLayoutView="100" workbookViewId="0">
      <pane ySplit="4" topLeftCell="A137" activePane="bottomLeft" state="frozen"/>
      <selection pane="bottomLeft" activeCell="C149" sqref="C149"/>
    </sheetView>
  </sheetViews>
  <sheetFormatPr defaultRowHeight="13.5" outlineLevelRow="2" x14ac:dyDescent="0.15"/>
  <cols>
    <col min="1" max="1" width="9" style="2"/>
    <col min="2" max="2" width="8.875" style="2" customWidth="1"/>
    <col min="3" max="3" width="42.375" style="2" bestFit="1" customWidth="1"/>
    <col min="4" max="5" width="19.25" style="2" customWidth="1"/>
    <col min="6" max="6" width="17.375" style="2" customWidth="1"/>
    <col min="7" max="8" width="12.125" style="2" customWidth="1"/>
    <col min="9" max="9" width="17.75" style="2" customWidth="1"/>
    <col min="10" max="10" width="29.875" style="19" bestFit="1" customWidth="1"/>
    <col min="11" max="255" width="9" style="2"/>
    <col min="256" max="256" width="8.875" style="2" customWidth="1"/>
    <col min="257" max="257" width="42.375" style="2" bestFit="1" customWidth="1"/>
    <col min="258" max="259" width="19.25" style="2" customWidth="1"/>
    <col min="260" max="260" width="17.375" style="2" customWidth="1"/>
    <col min="261" max="262" width="12.125" style="2" customWidth="1"/>
    <col min="263" max="263" width="17.75" style="2" customWidth="1"/>
    <col min="264" max="264" width="29.875" style="2" bestFit="1" customWidth="1"/>
    <col min="265" max="265" width="13" style="2" bestFit="1" customWidth="1"/>
    <col min="266" max="511" width="9" style="2"/>
    <col min="512" max="512" width="8.875" style="2" customWidth="1"/>
    <col min="513" max="513" width="42.375" style="2" bestFit="1" customWidth="1"/>
    <col min="514" max="515" width="19.25" style="2" customWidth="1"/>
    <col min="516" max="516" width="17.375" style="2" customWidth="1"/>
    <col min="517" max="518" width="12.125" style="2" customWidth="1"/>
    <col min="519" max="519" width="17.75" style="2" customWidth="1"/>
    <col min="520" max="520" width="29.875" style="2" bestFit="1" customWidth="1"/>
    <col min="521" max="521" width="13" style="2" bestFit="1" customWidth="1"/>
    <col min="522" max="767" width="9" style="2"/>
    <col min="768" max="768" width="8.875" style="2" customWidth="1"/>
    <col min="769" max="769" width="42.375" style="2" bestFit="1" customWidth="1"/>
    <col min="770" max="771" width="19.25" style="2" customWidth="1"/>
    <col min="772" max="772" width="17.375" style="2" customWidth="1"/>
    <col min="773" max="774" width="12.125" style="2" customWidth="1"/>
    <col min="775" max="775" width="17.75" style="2" customWidth="1"/>
    <col min="776" max="776" width="29.875" style="2" bestFit="1" customWidth="1"/>
    <col min="777" max="777" width="13" style="2" bestFit="1" customWidth="1"/>
    <col min="778" max="1023" width="9" style="2"/>
    <col min="1024" max="1024" width="8.875" style="2" customWidth="1"/>
    <col min="1025" max="1025" width="42.375" style="2" bestFit="1" customWidth="1"/>
    <col min="1026" max="1027" width="19.25" style="2" customWidth="1"/>
    <col min="1028" max="1028" width="17.375" style="2" customWidth="1"/>
    <col min="1029" max="1030" width="12.125" style="2" customWidth="1"/>
    <col min="1031" max="1031" width="17.75" style="2" customWidth="1"/>
    <col min="1032" max="1032" width="29.875" style="2" bestFit="1" customWidth="1"/>
    <col min="1033" max="1033" width="13" style="2" bestFit="1" customWidth="1"/>
    <col min="1034" max="1279" width="9" style="2"/>
    <col min="1280" max="1280" width="8.875" style="2" customWidth="1"/>
    <col min="1281" max="1281" width="42.375" style="2" bestFit="1" customWidth="1"/>
    <col min="1282" max="1283" width="19.25" style="2" customWidth="1"/>
    <col min="1284" max="1284" width="17.375" style="2" customWidth="1"/>
    <col min="1285" max="1286" width="12.125" style="2" customWidth="1"/>
    <col min="1287" max="1287" width="17.75" style="2" customWidth="1"/>
    <col min="1288" max="1288" width="29.875" style="2" bestFit="1" customWidth="1"/>
    <col min="1289" max="1289" width="13" style="2" bestFit="1" customWidth="1"/>
    <col min="1290" max="1535" width="9" style="2"/>
    <col min="1536" max="1536" width="8.875" style="2" customWidth="1"/>
    <col min="1537" max="1537" width="42.375" style="2" bestFit="1" customWidth="1"/>
    <col min="1538" max="1539" width="19.25" style="2" customWidth="1"/>
    <col min="1540" max="1540" width="17.375" style="2" customWidth="1"/>
    <col min="1541" max="1542" width="12.125" style="2" customWidth="1"/>
    <col min="1543" max="1543" width="17.75" style="2" customWidth="1"/>
    <col min="1544" max="1544" width="29.875" style="2" bestFit="1" customWidth="1"/>
    <col min="1545" max="1545" width="13" style="2" bestFit="1" customWidth="1"/>
    <col min="1546" max="1791" width="9" style="2"/>
    <col min="1792" max="1792" width="8.875" style="2" customWidth="1"/>
    <col min="1793" max="1793" width="42.375" style="2" bestFit="1" customWidth="1"/>
    <col min="1794" max="1795" width="19.25" style="2" customWidth="1"/>
    <col min="1796" max="1796" width="17.375" style="2" customWidth="1"/>
    <col min="1797" max="1798" width="12.125" style="2" customWidth="1"/>
    <col min="1799" max="1799" width="17.75" style="2" customWidth="1"/>
    <col min="1800" max="1800" width="29.875" style="2" bestFit="1" customWidth="1"/>
    <col min="1801" max="1801" width="13" style="2" bestFit="1" customWidth="1"/>
    <col min="1802" max="2047" width="9" style="2"/>
    <col min="2048" max="2048" width="8.875" style="2" customWidth="1"/>
    <col min="2049" max="2049" width="42.375" style="2" bestFit="1" customWidth="1"/>
    <col min="2050" max="2051" width="19.25" style="2" customWidth="1"/>
    <col min="2052" max="2052" width="17.375" style="2" customWidth="1"/>
    <col min="2053" max="2054" width="12.125" style="2" customWidth="1"/>
    <col min="2055" max="2055" width="17.75" style="2" customWidth="1"/>
    <col min="2056" max="2056" width="29.875" style="2" bestFit="1" customWidth="1"/>
    <col min="2057" max="2057" width="13" style="2" bestFit="1" customWidth="1"/>
    <col min="2058" max="2303" width="9" style="2"/>
    <col min="2304" max="2304" width="8.875" style="2" customWidth="1"/>
    <col min="2305" max="2305" width="42.375" style="2" bestFit="1" customWidth="1"/>
    <col min="2306" max="2307" width="19.25" style="2" customWidth="1"/>
    <col min="2308" max="2308" width="17.375" style="2" customWidth="1"/>
    <col min="2309" max="2310" width="12.125" style="2" customWidth="1"/>
    <col min="2311" max="2311" width="17.75" style="2" customWidth="1"/>
    <col min="2312" max="2312" width="29.875" style="2" bestFit="1" customWidth="1"/>
    <col min="2313" max="2313" width="13" style="2" bestFit="1" customWidth="1"/>
    <col min="2314" max="2559" width="9" style="2"/>
    <col min="2560" max="2560" width="8.875" style="2" customWidth="1"/>
    <col min="2561" max="2561" width="42.375" style="2" bestFit="1" customWidth="1"/>
    <col min="2562" max="2563" width="19.25" style="2" customWidth="1"/>
    <col min="2564" max="2564" width="17.375" style="2" customWidth="1"/>
    <col min="2565" max="2566" width="12.125" style="2" customWidth="1"/>
    <col min="2567" max="2567" width="17.75" style="2" customWidth="1"/>
    <col min="2568" max="2568" width="29.875" style="2" bestFit="1" customWidth="1"/>
    <col min="2569" max="2569" width="13" style="2" bestFit="1" customWidth="1"/>
    <col min="2570" max="2815" width="9" style="2"/>
    <col min="2816" max="2816" width="8.875" style="2" customWidth="1"/>
    <col min="2817" max="2817" width="42.375" style="2" bestFit="1" customWidth="1"/>
    <col min="2818" max="2819" width="19.25" style="2" customWidth="1"/>
    <col min="2820" max="2820" width="17.375" style="2" customWidth="1"/>
    <col min="2821" max="2822" width="12.125" style="2" customWidth="1"/>
    <col min="2823" max="2823" width="17.75" style="2" customWidth="1"/>
    <col min="2824" max="2824" width="29.875" style="2" bestFit="1" customWidth="1"/>
    <col min="2825" max="2825" width="13" style="2" bestFit="1" customWidth="1"/>
    <col min="2826" max="3071" width="9" style="2"/>
    <col min="3072" max="3072" width="8.875" style="2" customWidth="1"/>
    <col min="3073" max="3073" width="42.375" style="2" bestFit="1" customWidth="1"/>
    <col min="3074" max="3075" width="19.25" style="2" customWidth="1"/>
    <col min="3076" max="3076" width="17.375" style="2" customWidth="1"/>
    <col min="3077" max="3078" width="12.125" style="2" customWidth="1"/>
    <col min="3079" max="3079" width="17.75" style="2" customWidth="1"/>
    <col min="3080" max="3080" width="29.875" style="2" bestFit="1" customWidth="1"/>
    <col min="3081" max="3081" width="13" style="2" bestFit="1" customWidth="1"/>
    <col min="3082" max="3327" width="9" style="2"/>
    <col min="3328" max="3328" width="8.875" style="2" customWidth="1"/>
    <col min="3329" max="3329" width="42.375" style="2" bestFit="1" customWidth="1"/>
    <col min="3330" max="3331" width="19.25" style="2" customWidth="1"/>
    <col min="3332" max="3332" width="17.375" style="2" customWidth="1"/>
    <col min="3333" max="3334" width="12.125" style="2" customWidth="1"/>
    <col min="3335" max="3335" width="17.75" style="2" customWidth="1"/>
    <col min="3336" max="3336" width="29.875" style="2" bestFit="1" customWidth="1"/>
    <col min="3337" max="3337" width="13" style="2" bestFit="1" customWidth="1"/>
    <col min="3338" max="3583" width="9" style="2"/>
    <col min="3584" max="3584" width="8.875" style="2" customWidth="1"/>
    <col min="3585" max="3585" width="42.375" style="2" bestFit="1" customWidth="1"/>
    <col min="3586" max="3587" width="19.25" style="2" customWidth="1"/>
    <col min="3588" max="3588" width="17.375" style="2" customWidth="1"/>
    <col min="3589" max="3590" width="12.125" style="2" customWidth="1"/>
    <col min="3591" max="3591" width="17.75" style="2" customWidth="1"/>
    <col min="3592" max="3592" width="29.875" style="2" bestFit="1" customWidth="1"/>
    <col min="3593" max="3593" width="13" style="2" bestFit="1" customWidth="1"/>
    <col min="3594" max="3839" width="9" style="2"/>
    <col min="3840" max="3840" width="8.875" style="2" customWidth="1"/>
    <col min="3841" max="3841" width="42.375" style="2" bestFit="1" customWidth="1"/>
    <col min="3842" max="3843" width="19.25" style="2" customWidth="1"/>
    <col min="3844" max="3844" width="17.375" style="2" customWidth="1"/>
    <col min="3845" max="3846" width="12.125" style="2" customWidth="1"/>
    <col min="3847" max="3847" width="17.75" style="2" customWidth="1"/>
    <col min="3848" max="3848" width="29.875" style="2" bestFit="1" customWidth="1"/>
    <col min="3849" max="3849" width="13" style="2" bestFit="1" customWidth="1"/>
    <col min="3850" max="4095" width="9" style="2"/>
    <col min="4096" max="4096" width="8.875" style="2" customWidth="1"/>
    <col min="4097" max="4097" width="42.375" style="2" bestFit="1" customWidth="1"/>
    <col min="4098" max="4099" width="19.25" style="2" customWidth="1"/>
    <col min="4100" max="4100" width="17.375" style="2" customWidth="1"/>
    <col min="4101" max="4102" width="12.125" style="2" customWidth="1"/>
    <col min="4103" max="4103" width="17.75" style="2" customWidth="1"/>
    <col min="4104" max="4104" width="29.875" style="2" bestFit="1" customWidth="1"/>
    <col min="4105" max="4105" width="13" style="2" bestFit="1" customWidth="1"/>
    <col min="4106" max="4351" width="9" style="2"/>
    <col min="4352" max="4352" width="8.875" style="2" customWidth="1"/>
    <col min="4353" max="4353" width="42.375" style="2" bestFit="1" customWidth="1"/>
    <col min="4354" max="4355" width="19.25" style="2" customWidth="1"/>
    <col min="4356" max="4356" width="17.375" style="2" customWidth="1"/>
    <col min="4357" max="4358" width="12.125" style="2" customWidth="1"/>
    <col min="4359" max="4359" width="17.75" style="2" customWidth="1"/>
    <col min="4360" max="4360" width="29.875" style="2" bestFit="1" customWidth="1"/>
    <col min="4361" max="4361" width="13" style="2" bestFit="1" customWidth="1"/>
    <col min="4362" max="4607" width="9" style="2"/>
    <col min="4608" max="4608" width="8.875" style="2" customWidth="1"/>
    <col min="4609" max="4609" width="42.375" style="2" bestFit="1" customWidth="1"/>
    <col min="4610" max="4611" width="19.25" style="2" customWidth="1"/>
    <col min="4612" max="4612" width="17.375" style="2" customWidth="1"/>
    <col min="4613" max="4614" width="12.125" style="2" customWidth="1"/>
    <col min="4615" max="4615" width="17.75" style="2" customWidth="1"/>
    <col min="4616" max="4616" width="29.875" style="2" bestFit="1" customWidth="1"/>
    <col min="4617" max="4617" width="13" style="2" bestFit="1" customWidth="1"/>
    <col min="4618" max="4863" width="9" style="2"/>
    <col min="4864" max="4864" width="8.875" style="2" customWidth="1"/>
    <col min="4865" max="4865" width="42.375" style="2" bestFit="1" customWidth="1"/>
    <col min="4866" max="4867" width="19.25" style="2" customWidth="1"/>
    <col min="4868" max="4868" width="17.375" style="2" customWidth="1"/>
    <col min="4869" max="4870" width="12.125" style="2" customWidth="1"/>
    <col min="4871" max="4871" width="17.75" style="2" customWidth="1"/>
    <col min="4872" max="4872" width="29.875" style="2" bestFit="1" customWidth="1"/>
    <col min="4873" max="4873" width="13" style="2" bestFit="1" customWidth="1"/>
    <col min="4874" max="5119" width="9" style="2"/>
    <col min="5120" max="5120" width="8.875" style="2" customWidth="1"/>
    <col min="5121" max="5121" width="42.375" style="2" bestFit="1" customWidth="1"/>
    <col min="5122" max="5123" width="19.25" style="2" customWidth="1"/>
    <col min="5124" max="5124" width="17.375" style="2" customWidth="1"/>
    <col min="5125" max="5126" width="12.125" style="2" customWidth="1"/>
    <col min="5127" max="5127" width="17.75" style="2" customWidth="1"/>
    <col min="5128" max="5128" width="29.875" style="2" bestFit="1" customWidth="1"/>
    <col min="5129" max="5129" width="13" style="2" bestFit="1" customWidth="1"/>
    <col min="5130" max="5375" width="9" style="2"/>
    <col min="5376" max="5376" width="8.875" style="2" customWidth="1"/>
    <col min="5377" max="5377" width="42.375" style="2" bestFit="1" customWidth="1"/>
    <col min="5378" max="5379" width="19.25" style="2" customWidth="1"/>
    <col min="5380" max="5380" width="17.375" style="2" customWidth="1"/>
    <col min="5381" max="5382" width="12.125" style="2" customWidth="1"/>
    <col min="5383" max="5383" width="17.75" style="2" customWidth="1"/>
    <col min="5384" max="5384" width="29.875" style="2" bestFit="1" customWidth="1"/>
    <col min="5385" max="5385" width="13" style="2" bestFit="1" customWidth="1"/>
    <col min="5386" max="5631" width="9" style="2"/>
    <col min="5632" max="5632" width="8.875" style="2" customWidth="1"/>
    <col min="5633" max="5633" width="42.375" style="2" bestFit="1" customWidth="1"/>
    <col min="5634" max="5635" width="19.25" style="2" customWidth="1"/>
    <col min="5636" max="5636" width="17.375" style="2" customWidth="1"/>
    <col min="5637" max="5638" width="12.125" style="2" customWidth="1"/>
    <col min="5639" max="5639" width="17.75" style="2" customWidth="1"/>
    <col min="5640" max="5640" width="29.875" style="2" bestFit="1" customWidth="1"/>
    <col min="5641" max="5641" width="13" style="2" bestFit="1" customWidth="1"/>
    <col min="5642" max="5887" width="9" style="2"/>
    <col min="5888" max="5888" width="8.875" style="2" customWidth="1"/>
    <col min="5889" max="5889" width="42.375" style="2" bestFit="1" customWidth="1"/>
    <col min="5890" max="5891" width="19.25" style="2" customWidth="1"/>
    <col min="5892" max="5892" width="17.375" style="2" customWidth="1"/>
    <col min="5893" max="5894" width="12.125" style="2" customWidth="1"/>
    <col min="5895" max="5895" width="17.75" style="2" customWidth="1"/>
    <col min="5896" max="5896" width="29.875" style="2" bestFit="1" customWidth="1"/>
    <col min="5897" max="5897" width="13" style="2" bestFit="1" customWidth="1"/>
    <col min="5898" max="6143" width="9" style="2"/>
    <col min="6144" max="6144" width="8.875" style="2" customWidth="1"/>
    <col min="6145" max="6145" width="42.375" style="2" bestFit="1" customWidth="1"/>
    <col min="6146" max="6147" width="19.25" style="2" customWidth="1"/>
    <col min="6148" max="6148" width="17.375" style="2" customWidth="1"/>
    <col min="6149" max="6150" width="12.125" style="2" customWidth="1"/>
    <col min="6151" max="6151" width="17.75" style="2" customWidth="1"/>
    <col min="6152" max="6152" width="29.875" style="2" bestFit="1" customWidth="1"/>
    <col min="6153" max="6153" width="13" style="2" bestFit="1" customWidth="1"/>
    <col min="6154" max="6399" width="9" style="2"/>
    <col min="6400" max="6400" width="8.875" style="2" customWidth="1"/>
    <col min="6401" max="6401" width="42.375" style="2" bestFit="1" customWidth="1"/>
    <col min="6402" max="6403" width="19.25" style="2" customWidth="1"/>
    <col min="6404" max="6404" width="17.375" style="2" customWidth="1"/>
    <col min="6405" max="6406" width="12.125" style="2" customWidth="1"/>
    <col min="6407" max="6407" width="17.75" style="2" customWidth="1"/>
    <col min="6408" max="6408" width="29.875" style="2" bestFit="1" customWidth="1"/>
    <col min="6409" max="6409" width="13" style="2" bestFit="1" customWidth="1"/>
    <col min="6410" max="6655" width="9" style="2"/>
    <col min="6656" max="6656" width="8.875" style="2" customWidth="1"/>
    <col min="6657" max="6657" width="42.375" style="2" bestFit="1" customWidth="1"/>
    <col min="6658" max="6659" width="19.25" style="2" customWidth="1"/>
    <col min="6660" max="6660" width="17.375" style="2" customWidth="1"/>
    <col min="6661" max="6662" width="12.125" style="2" customWidth="1"/>
    <col min="6663" max="6663" width="17.75" style="2" customWidth="1"/>
    <col min="6664" max="6664" width="29.875" style="2" bestFit="1" customWidth="1"/>
    <col min="6665" max="6665" width="13" style="2" bestFit="1" customWidth="1"/>
    <col min="6666" max="6911" width="9" style="2"/>
    <col min="6912" max="6912" width="8.875" style="2" customWidth="1"/>
    <col min="6913" max="6913" width="42.375" style="2" bestFit="1" customWidth="1"/>
    <col min="6914" max="6915" width="19.25" style="2" customWidth="1"/>
    <col min="6916" max="6916" width="17.375" style="2" customWidth="1"/>
    <col min="6917" max="6918" width="12.125" style="2" customWidth="1"/>
    <col min="6919" max="6919" width="17.75" style="2" customWidth="1"/>
    <col min="6920" max="6920" width="29.875" style="2" bestFit="1" customWidth="1"/>
    <col min="6921" max="6921" width="13" style="2" bestFit="1" customWidth="1"/>
    <col min="6922" max="7167" width="9" style="2"/>
    <col min="7168" max="7168" width="8.875" style="2" customWidth="1"/>
    <col min="7169" max="7169" width="42.375" style="2" bestFit="1" customWidth="1"/>
    <col min="7170" max="7171" width="19.25" style="2" customWidth="1"/>
    <col min="7172" max="7172" width="17.375" style="2" customWidth="1"/>
    <col min="7173" max="7174" width="12.125" style="2" customWidth="1"/>
    <col min="7175" max="7175" width="17.75" style="2" customWidth="1"/>
    <col min="7176" max="7176" width="29.875" style="2" bestFit="1" customWidth="1"/>
    <col min="7177" max="7177" width="13" style="2" bestFit="1" customWidth="1"/>
    <col min="7178" max="7423" width="9" style="2"/>
    <col min="7424" max="7424" width="8.875" style="2" customWidth="1"/>
    <col min="7425" max="7425" width="42.375" style="2" bestFit="1" customWidth="1"/>
    <col min="7426" max="7427" width="19.25" style="2" customWidth="1"/>
    <col min="7428" max="7428" width="17.375" style="2" customWidth="1"/>
    <col min="7429" max="7430" width="12.125" style="2" customWidth="1"/>
    <col min="7431" max="7431" width="17.75" style="2" customWidth="1"/>
    <col min="7432" max="7432" width="29.875" style="2" bestFit="1" customWidth="1"/>
    <col min="7433" max="7433" width="13" style="2" bestFit="1" customWidth="1"/>
    <col min="7434" max="7679" width="9" style="2"/>
    <col min="7680" max="7680" width="8.875" style="2" customWidth="1"/>
    <col min="7681" max="7681" width="42.375" style="2" bestFit="1" customWidth="1"/>
    <col min="7682" max="7683" width="19.25" style="2" customWidth="1"/>
    <col min="7684" max="7684" width="17.375" style="2" customWidth="1"/>
    <col min="7685" max="7686" width="12.125" style="2" customWidth="1"/>
    <col min="7687" max="7687" width="17.75" style="2" customWidth="1"/>
    <col min="7688" max="7688" width="29.875" style="2" bestFit="1" customWidth="1"/>
    <col min="7689" max="7689" width="13" style="2" bestFit="1" customWidth="1"/>
    <col min="7690" max="7935" width="9" style="2"/>
    <col min="7936" max="7936" width="8.875" style="2" customWidth="1"/>
    <col min="7937" max="7937" width="42.375" style="2" bestFit="1" customWidth="1"/>
    <col min="7938" max="7939" width="19.25" style="2" customWidth="1"/>
    <col min="7940" max="7940" width="17.375" style="2" customWidth="1"/>
    <col min="7941" max="7942" width="12.125" style="2" customWidth="1"/>
    <col min="7943" max="7943" width="17.75" style="2" customWidth="1"/>
    <col min="7944" max="7944" width="29.875" style="2" bestFit="1" customWidth="1"/>
    <col min="7945" max="7945" width="13" style="2" bestFit="1" customWidth="1"/>
    <col min="7946" max="8191" width="9" style="2"/>
    <col min="8192" max="8192" width="8.875" style="2" customWidth="1"/>
    <col min="8193" max="8193" width="42.375" style="2" bestFit="1" customWidth="1"/>
    <col min="8194" max="8195" width="19.25" style="2" customWidth="1"/>
    <col min="8196" max="8196" width="17.375" style="2" customWidth="1"/>
    <col min="8197" max="8198" width="12.125" style="2" customWidth="1"/>
    <col min="8199" max="8199" width="17.75" style="2" customWidth="1"/>
    <col min="8200" max="8200" width="29.875" style="2" bestFit="1" customWidth="1"/>
    <col min="8201" max="8201" width="13" style="2" bestFit="1" customWidth="1"/>
    <col min="8202" max="8447" width="9" style="2"/>
    <col min="8448" max="8448" width="8.875" style="2" customWidth="1"/>
    <col min="8449" max="8449" width="42.375" style="2" bestFit="1" customWidth="1"/>
    <col min="8450" max="8451" width="19.25" style="2" customWidth="1"/>
    <col min="8452" max="8452" width="17.375" style="2" customWidth="1"/>
    <col min="8453" max="8454" width="12.125" style="2" customWidth="1"/>
    <col min="8455" max="8455" width="17.75" style="2" customWidth="1"/>
    <col min="8456" max="8456" width="29.875" style="2" bestFit="1" customWidth="1"/>
    <col min="8457" max="8457" width="13" style="2" bestFit="1" customWidth="1"/>
    <col min="8458" max="8703" width="9" style="2"/>
    <col min="8704" max="8704" width="8.875" style="2" customWidth="1"/>
    <col min="8705" max="8705" width="42.375" style="2" bestFit="1" customWidth="1"/>
    <col min="8706" max="8707" width="19.25" style="2" customWidth="1"/>
    <col min="8708" max="8708" width="17.375" style="2" customWidth="1"/>
    <col min="8709" max="8710" width="12.125" style="2" customWidth="1"/>
    <col min="8711" max="8711" width="17.75" style="2" customWidth="1"/>
    <col min="8712" max="8712" width="29.875" style="2" bestFit="1" customWidth="1"/>
    <col min="8713" max="8713" width="13" style="2" bestFit="1" customWidth="1"/>
    <col min="8714" max="8959" width="9" style="2"/>
    <col min="8960" max="8960" width="8.875" style="2" customWidth="1"/>
    <col min="8961" max="8961" width="42.375" style="2" bestFit="1" customWidth="1"/>
    <col min="8962" max="8963" width="19.25" style="2" customWidth="1"/>
    <col min="8964" max="8964" width="17.375" style="2" customWidth="1"/>
    <col min="8965" max="8966" width="12.125" style="2" customWidth="1"/>
    <col min="8967" max="8967" width="17.75" style="2" customWidth="1"/>
    <col min="8968" max="8968" width="29.875" style="2" bestFit="1" customWidth="1"/>
    <col min="8969" max="8969" width="13" style="2" bestFit="1" customWidth="1"/>
    <col min="8970" max="9215" width="9" style="2"/>
    <col min="9216" max="9216" width="8.875" style="2" customWidth="1"/>
    <col min="9217" max="9217" width="42.375" style="2" bestFit="1" customWidth="1"/>
    <col min="9218" max="9219" width="19.25" style="2" customWidth="1"/>
    <col min="9220" max="9220" width="17.375" style="2" customWidth="1"/>
    <col min="9221" max="9222" width="12.125" style="2" customWidth="1"/>
    <col min="9223" max="9223" width="17.75" style="2" customWidth="1"/>
    <col min="9224" max="9224" width="29.875" style="2" bestFit="1" customWidth="1"/>
    <col min="9225" max="9225" width="13" style="2" bestFit="1" customWidth="1"/>
    <col min="9226" max="9471" width="9" style="2"/>
    <col min="9472" max="9472" width="8.875" style="2" customWidth="1"/>
    <col min="9473" max="9473" width="42.375" style="2" bestFit="1" customWidth="1"/>
    <col min="9474" max="9475" width="19.25" style="2" customWidth="1"/>
    <col min="9476" max="9476" width="17.375" style="2" customWidth="1"/>
    <col min="9477" max="9478" width="12.125" style="2" customWidth="1"/>
    <col min="9479" max="9479" width="17.75" style="2" customWidth="1"/>
    <col min="9480" max="9480" width="29.875" style="2" bestFit="1" customWidth="1"/>
    <col min="9481" max="9481" width="13" style="2" bestFit="1" customWidth="1"/>
    <col min="9482" max="9727" width="9" style="2"/>
    <col min="9728" max="9728" width="8.875" style="2" customWidth="1"/>
    <col min="9729" max="9729" width="42.375" style="2" bestFit="1" customWidth="1"/>
    <col min="9730" max="9731" width="19.25" style="2" customWidth="1"/>
    <col min="9732" max="9732" width="17.375" style="2" customWidth="1"/>
    <col min="9733" max="9734" width="12.125" style="2" customWidth="1"/>
    <col min="9735" max="9735" width="17.75" style="2" customWidth="1"/>
    <col min="9736" max="9736" width="29.875" style="2" bestFit="1" customWidth="1"/>
    <col min="9737" max="9737" width="13" style="2" bestFit="1" customWidth="1"/>
    <col min="9738" max="9983" width="9" style="2"/>
    <col min="9984" max="9984" width="8.875" style="2" customWidth="1"/>
    <col min="9985" max="9985" width="42.375" style="2" bestFit="1" customWidth="1"/>
    <col min="9986" max="9987" width="19.25" style="2" customWidth="1"/>
    <col min="9988" max="9988" width="17.375" style="2" customWidth="1"/>
    <col min="9989" max="9990" width="12.125" style="2" customWidth="1"/>
    <col min="9991" max="9991" width="17.75" style="2" customWidth="1"/>
    <col min="9992" max="9992" width="29.875" style="2" bestFit="1" customWidth="1"/>
    <col min="9993" max="9993" width="13" style="2" bestFit="1" customWidth="1"/>
    <col min="9994" max="10239" width="9" style="2"/>
    <col min="10240" max="10240" width="8.875" style="2" customWidth="1"/>
    <col min="10241" max="10241" width="42.375" style="2" bestFit="1" customWidth="1"/>
    <col min="10242" max="10243" width="19.25" style="2" customWidth="1"/>
    <col min="10244" max="10244" width="17.375" style="2" customWidth="1"/>
    <col min="10245" max="10246" width="12.125" style="2" customWidth="1"/>
    <col min="10247" max="10247" width="17.75" style="2" customWidth="1"/>
    <col min="10248" max="10248" width="29.875" style="2" bestFit="1" customWidth="1"/>
    <col min="10249" max="10249" width="13" style="2" bestFit="1" customWidth="1"/>
    <col min="10250" max="10495" width="9" style="2"/>
    <col min="10496" max="10496" width="8.875" style="2" customWidth="1"/>
    <col min="10497" max="10497" width="42.375" style="2" bestFit="1" customWidth="1"/>
    <col min="10498" max="10499" width="19.25" style="2" customWidth="1"/>
    <col min="10500" max="10500" width="17.375" style="2" customWidth="1"/>
    <col min="10501" max="10502" width="12.125" style="2" customWidth="1"/>
    <col min="10503" max="10503" width="17.75" style="2" customWidth="1"/>
    <col min="10504" max="10504" width="29.875" style="2" bestFit="1" customWidth="1"/>
    <col min="10505" max="10505" width="13" style="2" bestFit="1" customWidth="1"/>
    <col min="10506" max="10751" width="9" style="2"/>
    <col min="10752" max="10752" width="8.875" style="2" customWidth="1"/>
    <col min="10753" max="10753" width="42.375" style="2" bestFit="1" customWidth="1"/>
    <col min="10754" max="10755" width="19.25" style="2" customWidth="1"/>
    <col min="10756" max="10756" width="17.375" style="2" customWidth="1"/>
    <col min="10757" max="10758" width="12.125" style="2" customWidth="1"/>
    <col min="10759" max="10759" width="17.75" style="2" customWidth="1"/>
    <col min="10760" max="10760" width="29.875" style="2" bestFit="1" customWidth="1"/>
    <col min="10761" max="10761" width="13" style="2" bestFit="1" customWidth="1"/>
    <col min="10762" max="11007" width="9" style="2"/>
    <col min="11008" max="11008" width="8.875" style="2" customWidth="1"/>
    <col min="11009" max="11009" width="42.375" style="2" bestFit="1" customWidth="1"/>
    <col min="11010" max="11011" width="19.25" style="2" customWidth="1"/>
    <col min="11012" max="11012" width="17.375" style="2" customWidth="1"/>
    <col min="11013" max="11014" width="12.125" style="2" customWidth="1"/>
    <col min="11015" max="11015" width="17.75" style="2" customWidth="1"/>
    <col min="11016" max="11016" width="29.875" style="2" bestFit="1" customWidth="1"/>
    <col min="11017" max="11017" width="13" style="2" bestFit="1" customWidth="1"/>
    <col min="11018" max="11263" width="9" style="2"/>
    <col min="11264" max="11264" width="8.875" style="2" customWidth="1"/>
    <col min="11265" max="11265" width="42.375" style="2" bestFit="1" customWidth="1"/>
    <col min="11266" max="11267" width="19.25" style="2" customWidth="1"/>
    <col min="11268" max="11268" width="17.375" style="2" customWidth="1"/>
    <col min="11269" max="11270" width="12.125" style="2" customWidth="1"/>
    <col min="11271" max="11271" width="17.75" style="2" customWidth="1"/>
    <col min="11272" max="11272" width="29.875" style="2" bestFit="1" customWidth="1"/>
    <col min="11273" max="11273" width="13" style="2" bestFit="1" customWidth="1"/>
    <col min="11274" max="11519" width="9" style="2"/>
    <col min="11520" max="11520" width="8.875" style="2" customWidth="1"/>
    <col min="11521" max="11521" width="42.375" style="2" bestFit="1" customWidth="1"/>
    <col min="11522" max="11523" width="19.25" style="2" customWidth="1"/>
    <col min="11524" max="11524" width="17.375" style="2" customWidth="1"/>
    <col min="11525" max="11526" width="12.125" style="2" customWidth="1"/>
    <col min="11527" max="11527" width="17.75" style="2" customWidth="1"/>
    <col min="11528" max="11528" width="29.875" style="2" bestFit="1" customWidth="1"/>
    <col min="11529" max="11529" width="13" style="2" bestFit="1" customWidth="1"/>
    <col min="11530" max="11775" width="9" style="2"/>
    <col min="11776" max="11776" width="8.875" style="2" customWidth="1"/>
    <col min="11777" max="11777" width="42.375" style="2" bestFit="1" customWidth="1"/>
    <col min="11778" max="11779" width="19.25" style="2" customWidth="1"/>
    <col min="11780" max="11780" width="17.375" style="2" customWidth="1"/>
    <col min="11781" max="11782" width="12.125" style="2" customWidth="1"/>
    <col min="11783" max="11783" width="17.75" style="2" customWidth="1"/>
    <col min="11784" max="11784" width="29.875" style="2" bestFit="1" customWidth="1"/>
    <col min="11785" max="11785" width="13" style="2" bestFit="1" customWidth="1"/>
    <col min="11786" max="12031" width="9" style="2"/>
    <col min="12032" max="12032" width="8.875" style="2" customWidth="1"/>
    <col min="12033" max="12033" width="42.375" style="2" bestFit="1" customWidth="1"/>
    <col min="12034" max="12035" width="19.25" style="2" customWidth="1"/>
    <col min="12036" max="12036" width="17.375" style="2" customWidth="1"/>
    <col min="12037" max="12038" width="12.125" style="2" customWidth="1"/>
    <col min="12039" max="12039" width="17.75" style="2" customWidth="1"/>
    <col min="12040" max="12040" width="29.875" style="2" bestFit="1" customWidth="1"/>
    <col min="12041" max="12041" width="13" style="2" bestFit="1" customWidth="1"/>
    <col min="12042" max="12287" width="9" style="2"/>
    <col min="12288" max="12288" width="8.875" style="2" customWidth="1"/>
    <col min="12289" max="12289" width="42.375" style="2" bestFit="1" customWidth="1"/>
    <col min="12290" max="12291" width="19.25" style="2" customWidth="1"/>
    <col min="12292" max="12292" width="17.375" style="2" customWidth="1"/>
    <col min="12293" max="12294" width="12.125" style="2" customWidth="1"/>
    <col min="12295" max="12295" width="17.75" style="2" customWidth="1"/>
    <col min="12296" max="12296" width="29.875" style="2" bestFit="1" customWidth="1"/>
    <col min="12297" max="12297" width="13" style="2" bestFit="1" customWidth="1"/>
    <col min="12298" max="12543" width="9" style="2"/>
    <col min="12544" max="12544" width="8.875" style="2" customWidth="1"/>
    <col min="12545" max="12545" width="42.375" style="2" bestFit="1" customWidth="1"/>
    <col min="12546" max="12547" width="19.25" style="2" customWidth="1"/>
    <col min="12548" max="12548" width="17.375" style="2" customWidth="1"/>
    <col min="12549" max="12550" width="12.125" style="2" customWidth="1"/>
    <col min="12551" max="12551" width="17.75" style="2" customWidth="1"/>
    <col min="12552" max="12552" width="29.875" style="2" bestFit="1" customWidth="1"/>
    <col min="12553" max="12553" width="13" style="2" bestFit="1" customWidth="1"/>
    <col min="12554" max="12799" width="9" style="2"/>
    <col min="12800" max="12800" width="8.875" style="2" customWidth="1"/>
    <col min="12801" max="12801" width="42.375" style="2" bestFit="1" customWidth="1"/>
    <col min="12802" max="12803" width="19.25" style="2" customWidth="1"/>
    <col min="12804" max="12804" width="17.375" style="2" customWidth="1"/>
    <col min="12805" max="12806" width="12.125" style="2" customWidth="1"/>
    <col min="12807" max="12807" width="17.75" style="2" customWidth="1"/>
    <col min="12808" max="12808" width="29.875" style="2" bestFit="1" customWidth="1"/>
    <col min="12809" max="12809" width="13" style="2" bestFit="1" customWidth="1"/>
    <col min="12810" max="13055" width="9" style="2"/>
    <col min="13056" max="13056" width="8.875" style="2" customWidth="1"/>
    <col min="13057" max="13057" width="42.375" style="2" bestFit="1" customWidth="1"/>
    <col min="13058" max="13059" width="19.25" style="2" customWidth="1"/>
    <col min="13060" max="13060" width="17.375" style="2" customWidth="1"/>
    <col min="13061" max="13062" width="12.125" style="2" customWidth="1"/>
    <col min="13063" max="13063" width="17.75" style="2" customWidth="1"/>
    <col min="13064" max="13064" width="29.875" style="2" bestFit="1" customWidth="1"/>
    <col min="13065" max="13065" width="13" style="2" bestFit="1" customWidth="1"/>
    <col min="13066" max="13311" width="9" style="2"/>
    <col min="13312" max="13312" width="8.875" style="2" customWidth="1"/>
    <col min="13313" max="13313" width="42.375" style="2" bestFit="1" customWidth="1"/>
    <col min="13314" max="13315" width="19.25" style="2" customWidth="1"/>
    <col min="13316" max="13316" width="17.375" style="2" customWidth="1"/>
    <col min="13317" max="13318" width="12.125" style="2" customWidth="1"/>
    <col min="13319" max="13319" width="17.75" style="2" customWidth="1"/>
    <col min="13320" max="13320" width="29.875" style="2" bestFit="1" customWidth="1"/>
    <col min="13321" max="13321" width="13" style="2" bestFit="1" customWidth="1"/>
    <col min="13322" max="13567" width="9" style="2"/>
    <col min="13568" max="13568" width="8.875" style="2" customWidth="1"/>
    <col min="13569" max="13569" width="42.375" style="2" bestFit="1" customWidth="1"/>
    <col min="13570" max="13571" width="19.25" style="2" customWidth="1"/>
    <col min="13572" max="13572" width="17.375" style="2" customWidth="1"/>
    <col min="13573" max="13574" width="12.125" style="2" customWidth="1"/>
    <col min="13575" max="13575" width="17.75" style="2" customWidth="1"/>
    <col min="13576" max="13576" width="29.875" style="2" bestFit="1" customWidth="1"/>
    <col min="13577" max="13577" width="13" style="2" bestFit="1" customWidth="1"/>
    <col min="13578" max="13823" width="9" style="2"/>
    <col min="13824" max="13824" width="8.875" style="2" customWidth="1"/>
    <col min="13825" max="13825" width="42.375" style="2" bestFit="1" customWidth="1"/>
    <col min="13826" max="13827" width="19.25" style="2" customWidth="1"/>
    <col min="13828" max="13828" width="17.375" style="2" customWidth="1"/>
    <col min="13829" max="13830" width="12.125" style="2" customWidth="1"/>
    <col min="13831" max="13831" width="17.75" style="2" customWidth="1"/>
    <col min="13832" max="13832" width="29.875" style="2" bestFit="1" customWidth="1"/>
    <col min="13833" max="13833" width="13" style="2" bestFit="1" customWidth="1"/>
    <col min="13834" max="14079" width="9" style="2"/>
    <col min="14080" max="14080" width="8.875" style="2" customWidth="1"/>
    <col min="14081" max="14081" width="42.375" style="2" bestFit="1" customWidth="1"/>
    <col min="14082" max="14083" width="19.25" style="2" customWidth="1"/>
    <col min="14084" max="14084" width="17.375" style="2" customWidth="1"/>
    <col min="14085" max="14086" width="12.125" style="2" customWidth="1"/>
    <col min="14087" max="14087" width="17.75" style="2" customWidth="1"/>
    <col min="14088" max="14088" width="29.875" style="2" bestFit="1" customWidth="1"/>
    <col min="14089" max="14089" width="13" style="2" bestFit="1" customWidth="1"/>
    <col min="14090" max="14335" width="9" style="2"/>
    <col min="14336" max="14336" width="8.875" style="2" customWidth="1"/>
    <col min="14337" max="14337" width="42.375" style="2" bestFit="1" customWidth="1"/>
    <col min="14338" max="14339" width="19.25" style="2" customWidth="1"/>
    <col min="14340" max="14340" width="17.375" style="2" customWidth="1"/>
    <col min="14341" max="14342" width="12.125" style="2" customWidth="1"/>
    <col min="14343" max="14343" width="17.75" style="2" customWidth="1"/>
    <col min="14344" max="14344" width="29.875" style="2" bestFit="1" customWidth="1"/>
    <col min="14345" max="14345" width="13" style="2" bestFit="1" customWidth="1"/>
    <col min="14346" max="14591" width="9" style="2"/>
    <col min="14592" max="14592" width="8.875" style="2" customWidth="1"/>
    <col min="14593" max="14593" width="42.375" style="2" bestFit="1" customWidth="1"/>
    <col min="14594" max="14595" width="19.25" style="2" customWidth="1"/>
    <col min="14596" max="14596" width="17.375" style="2" customWidth="1"/>
    <col min="14597" max="14598" width="12.125" style="2" customWidth="1"/>
    <col min="14599" max="14599" width="17.75" style="2" customWidth="1"/>
    <col min="14600" max="14600" width="29.875" style="2" bestFit="1" customWidth="1"/>
    <col min="14601" max="14601" width="13" style="2" bestFit="1" customWidth="1"/>
    <col min="14602" max="14847" width="9" style="2"/>
    <col min="14848" max="14848" width="8.875" style="2" customWidth="1"/>
    <col min="14849" max="14849" width="42.375" style="2" bestFit="1" customWidth="1"/>
    <col min="14850" max="14851" width="19.25" style="2" customWidth="1"/>
    <col min="14852" max="14852" width="17.375" style="2" customWidth="1"/>
    <col min="14853" max="14854" width="12.125" style="2" customWidth="1"/>
    <col min="14855" max="14855" width="17.75" style="2" customWidth="1"/>
    <col min="14856" max="14856" width="29.875" style="2" bestFit="1" customWidth="1"/>
    <col min="14857" max="14857" width="13" style="2" bestFit="1" customWidth="1"/>
    <col min="14858" max="15103" width="9" style="2"/>
    <col min="15104" max="15104" width="8.875" style="2" customWidth="1"/>
    <col min="15105" max="15105" width="42.375" style="2" bestFit="1" customWidth="1"/>
    <col min="15106" max="15107" width="19.25" style="2" customWidth="1"/>
    <col min="15108" max="15108" width="17.375" style="2" customWidth="1"/>
    <col min="15109" max="15110" width="12.125" style="2" customWidth="1"/>
    <col min="15111" max="15111" width="17.75" style="2" customWidth="1"/>
    <col min="15112" max="15112" width="29.875" style="2" bestFit="1" customWidth="1"/>
    <col min="15113" max="15113" width="13" style="2" bestFit="1" customWidth="1"/>
    <col min="15114" max="15359" width="9" style="2"/>
    <col min="15360" max="15360" width="8.875" style="2" customWidth="1"/>
    <col min="15361" max="15361" width="42.375" style="2" bestFit="1" customWidth="1"/>
    <col min="15362" max="15363" width="19.25" style="2" customWidth="1"/>
    <col min="15364" max="15364" width="17.375" style="2" customWidth="1"/>
    <col min="15365" max="15366" width="12.125" style="2" customWidth="1"/>
    <col min="15367" max="15367" width="17.75" style="2" customWidth="1"/>
    <col min="15368" max="15368" width="29.875" style="2" bestFit="1" customWidth="1"/>
    <col min="15369" max="15369" width="13" style="2" bestFit="1" customWidth="1"/>
    <col min="15370" max="15615" width="9" style="2"/>
    <col min="15616" max="15616" width="8.875" style="2" customWidth="1"/>
    <col min="15617" max="15617" width="42.375" style="2" bestFit="1" customWidth="1"/>
    <col min="15618" max="15619" width="19.25" style="2" customWidth="1"/>
    <col min="15620" max="15620" width="17.375" style="2" customWidth="1"/>
    <col min="15621" max="15622" width="12.125" style="2" customWidth="1"/>
    <col min="15623" max="15623" width="17.75" style="2" customWidth="1"/>
    <col min="15624" max="15624" width="29.875" style="2" bestFit="1" customWidth="1"/>
    <col min="15625" max="15625" width="13" style="2" bestFit="1" customWidth="1"/>
    <col min="15626" max="15871" width="9" style="2"/>
    <col min="15872" max="15872" width="8.875" style="2" customWidth="1"/>
    <col min="15873" max="15873" width="42.375" style="2" bestFit="1" customWidth="1"/>
    <col min="15874" max="15875" width="19.25" style="2" customWidth="1"/>
    <col min="15876" max="15876" width="17.375" style="2" customWidth="1"/>
    <col min="15877" max="15878" width="12.125" style="2" customWidth="1"/>
    <col min="15879" max="15879" width="17.75" style="2" customWidth="1"/>
    <col min="15880" max="15880" width="29.875" style="2" bestFit="1" customWidth="1"/>
    <col min="15881" max="15881" width="13" style="2" bestFit="1" customWidth="1"/>
    <col min="15882" max="16127" width="9" style="2"/>
    <col min="16128" max="16128" width="8.875" style="2" customWidth="1"/>
    <col min="16129" max="16129" width="42.375" style="2" bestFit="1" customWidth="1"/>
    <col min="16130" max="16131" width="19.25" style="2" customWidth="1"/>
    <col min="16132" max="16132" width="17.375" style="2" customWidth="1"/>
    <col min="16133" max="16134" width="12.125" style="2" customWidth="1"/>
    <col min="16135" max="16135" width="17.75" style="2" customWidth="1"/>
    <col min="16136" max="16136" width="29.875" style="2" bestFit="1" customWidth="1"/>
    <col min="16137" max="16137" width="13" style="2" bestFit="1" customWidth="1"/>
    <col min="16138" max="16384" width="9" style="2"/>
  </cols>
  <sheetData>
    <row r="1" spans="1:10" ht="35.450000000000003" customHeight="1" x14ac:dyDescent="0.15">
      <c r="B1" s="1" t="s">
        <v>728</v>
      </c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15">
      <c r="B2" s="88" t="s">
        <v>0</v>
      </c>
      <c r="C2" s="88" t="s">
        <v>1</v>
      </c>
      <c r="D2" s="88" t="s">
        <v>2</v>
      </c>
      <c r="E2" s="88"/>
      <c r="F2" s="86" t="s">
        <v>3</v>
      </c>
      <c r="G2" s="86" t="s">
        <v>4</v>
      </c>
      <c r="H2" s="86" t="s">
        <v>5</v>
      </c>
      <c r="I2" s="86" t="s">
        <v>6</v>
      </c>
      <c r="J2" s="86" t="s">
        <v>7</v>
      </c>
    </row>
    <row r="3" spans="1:10" ht="20.25" customHeight="1" x14ac:dyDescent="0.15">
      <c r="B3" s="87"/>
      <c r="C3" s="87"/>
      <c r="D3" s="3" t="s">
        <v>8</v>
      </c>
      <c r="E3" s="3" t="s">
        <v>9</v>
      </c>
      <c r="F3" s="89"/>
      <c r="G3" s="87"/>
      <c r="H3" s="87"/>
      <c r="I3" s="87"/>
      <c r="J3" s="87"/>
    </row>
    <row r="4" spans="1:10" ht="20.25" customHeight="1" x14ac:dyDescent="0.15">
      <c r="B4" s="4" t="s">
        <v>10</v>
      </c>
      <c r="C4" s="4"/>
      <c r="D4" s="5"/>
      <c r="E4" s="5"/>
      <c r="F4" s="47">
        <f>SUM(F5,F130,F154,F167,F190,F223)</f>
        <v>168961.44360279644</v>
      </c>
      <c r="G4" s="46">
        <f>SUM(G5,G130,G154,G167,G190,G223)</f>
        <v>10</v>
      </c>
      <c r="H4" s="46">
        <f>SUM(H5,H130,H154,H167,H190,H223)</f>
        <v>84938.205082141867</v>
      </c>
      <c r="I4" s="46">
        <f>SUM(I5,I130,I154,I167,I190,I223)</f>
        <v>104238671.74841499</v>
      </c>
      <c r="J4" s="6"/>
    </row>
    <row r="5" spans="1:10" ht="20.25" customHeight="1" x14ac:dyDescent="0.15">
      <c r="B5" s="7" t="s">
        <v>11</v>
      </c>
      <c r="C5" s="7" t="s">
        <v>12</v>
      </c>
      <c r="D5" s="8"/>
      <c r="E5" s="8"/>
      <c r="F5" s="9">
        <f>SUM(F6,F16,F36,F26,F47,F62,F55,F73,F83,F93,F103,F109,F118)</f>
        <v>50172.44360279644</v>
      </c>
      <c r="G5" s="10">
        <f>SUM(G6,G16,G36,G26,G47,G62,G55,G73,G83,G93,G103,G109,G118)</f>
        <v>1</v>
      </c>
      <c r="H5" s="10">
        <f>SUM(H6,H16,H36,H26,H47,H62,H55,H73,H83,H93,H103,H109,H118)</f>
        <v>45769.871748808546</v>
      </c>
      <c r="I5" s="10">
        <f>SUM(I6,I16,I36,I26,I47,I62,I55,I73,I83,I93,I103,I109,I118)</f>
        <v>47064467.748415001</v>
      </c>
      <c r="J5" s="10"/>
    </row>
    <row r="6" spans="1:10" s="20" customFormat="1" ht="20.25" customHeight="1" outlineLevel="1" x14ac:dyDescent="0.2">
      <c r="B6" s="29" t="s">
        <v>13</v>
      </c>
      <c r="C6" s="29" t="s">
        <v>14</v>
      </c>
      <c r="D6" s="29"/>
      <c r="E6" s="29"/>
      <c r="F6" s="11">
        <f>SUM(F7:F15)</f>
        <v>1201.2499999999998</v>
      </c>
      <c r="G6" s="12">
        <f>SUM(G7:G15)</f>
        <v>0</v>
      </c>
      <c r="H6" s="12">
        <f>SUM(H7:H15)</f>
        <v>3507.2556616459328</v>
      </c>
      <c r="I6" s="12">
        <f>SUM(I7:I15)</f>
        <v>3130082.8327873</v>
      </c>
      <c r="J6" s="29"/>
    </row>
    <row r="7" spans="1:10" s="20" customFormat="1" ht="20.25" customHeight="1" outlineLevel="2" x14ac:dyDescent="0.2">
      <c r="A7" s="64" t="s">
        <v>12</v>
      </c>
      <c r="B7" s="21" t="str">
        <f>C6</f>
        <v>수원시</v>
      </c>
      <c r="C7" s="22" t="s">
        <v>729</v>
      </c>
      <c r="D7" s="21" t="s">
        <v>90</v>
      </c>
      <c r="E7" s="21" t="s">
        <v>90</v>
      </c>
      <c r="F7" s="23">
        <v>67.999999999999986</v>
      </c>
      <c r="G7" s="23"/>
      <c r="H7" s="24">
        <v>250</v>
      </c>
      <c r="I7" s="24">
        <v>77137.5</v>
      </c>
      <c r="J7" s="21"/>
    </row>
    <row r="8" spans="1:10" s="20" customFormat="1" ht="20.25" customHeight="1" outlineLevel="2" x14ac:dyDescent="0.2">
      <c r="A8" s="64" t="s">
        <v>12</v>
      </c>
      <c r="B8" s="18" t="str">
        <f>B7</f>
        <v>수원시</v>
      </c>
      <c r="C8" s="13" t="s">
        <v>730</v>
      </c>
      <c r="D8" s="18" t="s">
        <v>90</v>
      </c>
      <c r="E8" s="18" t="s">
        <v>90</v>
      </c>
      <c r="F8" s="14">
        <v>206.25</v>
      </c>
      <c r="G8" s="14"/>
      <c r="H8" s="15">
        <v>415</v>
      </c>
      <c r="I8" s="15">
        <v>77812.5</v>
      </c>
      <c r="J8" s="18"/>
    </row>
    <row r="9" spans="1:10" s="20" customFormat="1" ht="20.25" customHeight="1" outlineLevel="2" x14ac:dyDescent="0.2">
      <c r="A9" s="64" t="s">
        <v>12</v>
      </c>
      <c r="B9" s="18" t="str">
        <f t="shared" ref="B9:B15" si="0">B8</f>
        <v>수원시</v>
      </c>
      <c r="C9" s="13" t="s">
        <v>731</v>
      </c>
      <c r="D9" s="18" t="s">
        <v>90</v>
      </c>
      <c r="E9" s="18" t="s">
        <v>90</v>
      </c>
      <c r="F9" s="14">
        <v>203.99999999999994</v>
      </c>
      <c r="G9" s="14"/>
      <c r="H9" s="15">
        <v>10</v>
      </c>
      <c r="I9" s="15">
        <v>168299.99999999994</v>
      </c>
      <c r="J9" s="18"/>
    </row>
    <row r="10" spans="1:10" s="20" customFormat="1" ht="20.25" customHeight="1" outlineLevel="2" x14ac:dyDescent="0.2">
      <c r="A10" s="64" t="s">
        <v>12</v>
      </c>
      <c r="B10" s="18" t="str">
        <f t="shared" si="0"/>
        <v>수원시</v>
      </c>
      <c r="C10" s="13" t="s">
        <v>732</v>
      </c>
      <c r="D10" s="18" t="s">
        <v>90</v>
      </c>
      <c r="E10" s="18" t="s">
        <v>90</v>
      </c>
      <c r="F10" s="14">
        <v>27</v>
      </c>
      <c r="G10" s="14"/>
      <c r="H10" s="15">
        <v>1000</v>
      </c>
      <c r="I10" s="15">
        <v>33659.999999999993</v>
      </c>
      <c r="J10" s="18"/>
    </row>
    <row r="11" spans="1:10" s="20" customFormat="1" ht="20.25" customHeight="1" outlineLevel="2" x14ac:dyDescent="0.2">
      <c r="A11" s="64" t="s">
        <v>12</v>
      </c>
      <c r="B11" s="18" t="str">
        <f t="shared" si="0"/>
        <v>수원시</v>
      </c>
      <c r="C11" s="13" t="s">
        <v>733</v>
      </c>
      <c r="D11" s="18" t="s">
        <v>90</v>
      </c>
      <c r="E11" s="18" t="s">
        <v>90</v>
      </c>
      <c r="F11" s="14">
        <v>135.99999999999997</v>
      </c>
      <c r="G11" s="14"/>
      <c r="H11" s="15">
        <v>1</v>
      </c>
      <c r="I11" s="15">
        <v>112199.99999999997</v>
      </c>
      <c r="J11" s="18"/>
    </row>
    <row r="12" spans="1:10" s="20" customFormat="1" ht="20.25" customHeight="1" outlineLevel="2" x14ac:dyDescent="0.2">
      <c r="A12" s="64" t="s">
        <v>12</v>
      </c>
      <c r="B12" s="18" t="str">
        <f t="shared" si="0"/>
        <v>수원시</v>
      </c>
      <c r="C12" s="13" t="s">
        <v>734</v>
      </c>
      <c r="D12" s="18" t="s">
        <v>90</v>
      </c>
      <c r="E12" s="18" t="s">
        <v>90</v>
      </c>
      <c r="F12" s="14">
        <v>67.999999999999986</v>
      </c>
      <c r="G12" s="14"/>
      <c r="H12" s="15">
        <v>10</v>
      </c>
      <c r="I12" s="15">
        <v>56099.999999999985</v>
      </c>
      <c r="J12" s="18"/>
    </row>
    <row r="13" spans="1:10" s="20" customFormat="1" ht="20.25" customHeight="1" outlineLevel="2" x14ac:dyDescent="0.2">
      <c r="A13" s="64" t="s">
        <v>12</v>
      </c>
      <c r="B13" s="21" t="str">
        <f t="shared" si="0"/>
        <v>수원시</v>
      </c>
      <c r="C13" s="22" t="s">
        <v>88</v>
      </c>
      <c r="D13" s="21" t="s">
        <v>90</v>
      </c>
      <c r="E13" s="21" t="s">
        <v>90</v>
      </c>
      <c r="F13" s="24">
        <v>491.99999999999989</v>
      </c>
      <c r="G13" s="24"/>
      <c r="H13" s="24">
        <v>1821.2556616459328</v>
      </c>
      <c r="I13" s="24">
        <v>63737.500000000102</v>
      </c>
      <c r="J13" s="18"/>
    </row>
    <row r="14" spans="1:10" s="20" customFormat="1" ht="20.25" customHeight="1" outlineLevel="2" x14ac:dyDescent="0.2">
      <c r="A14" s="64" t="s">
        <v>12</v>
      </c>
      <c r="B14" s="18" t="str">
        <f t="shared" si="0"/>
        <v>수원시</v>
      </c>
      <c r="C14" s="13" t="s">
        <v>113</v>
      </c>
      <c r="D14" s="18" t="s">
        <v>90</v>
      </c>
      <c r="E14" s="18" t="s">
        <v>90</v>
      </c>
      <c r="F14" s="15"/>
      <c r="G14" s="15"/>
      <c r="H14" s="15"/>
      <c r="I14" s="15">
        <v>1893075.3747872999</v>
      </c>
      <c r="J14" s="18"/>
    </row>
    <row r="15" spans="1:10" s="20" customFormat="1" ht="20.25" customHeight="1" outlineLevel="2" x14ac:dyDescent="0.2">
      <c r="A15" s="64" t="s">
        <v>12</v>
      </c>
      <c r="B15" s="18" t="str">
        <f t="shared" si="0"/>
        <v>수원시</v>
      </c>
      <c r="C15" s="13" t="s">
        <v>735</v>
      </c>
      <c r="D15" s="18" t="s">
        <v>90</v>
      </c>
      <c r="E15" s="18" t="s">
        <v>90</v>
      </c>
      <c r="F15" s="15"/>
      <c r="G15" s="15"/>
      <c r="H15" s="15"/>
      <c r="I15" s="15">
        <v>648059.9580000001</v>
      </c>
      <c r="J15" s="18"/>
    </row>
    <row r="16" spans="1:10" s="20" customFormat="1" ht="20.25" customHeight="1" outlineLevel="1" x14ac:dyDescent="0.2">
      <c r="B16" s="29" t="s">
        <v>13</v>
      </c>
      <c r="C16" s="29" t="s">
        <v>15</v>
      </c>
      <c r="D16" s="29"/>
      <c r="E16" s="29"/>
      <c r="F16" s="11">
        <f>SUM(F17:F25)</f>
        <v>4695.25</v>
      </c>
      <c r="G16" s="12">
        <f>SUM(G17:G25)</f>
        <v>0</v>
      </c>
      <c r="H16" s="12">
        <f>SUM(H17:H25)</f>
        <v>1677.6439634046535</v>
      </c>
      <c r="I16" s="12">
        <f>SUM(I17:I25)</f>
        <v>4129679.4758652896</v>
      </c>
      <c r="J16" s="29"/>
    </row>
    <row r="17" spans="1:10" s="20" customFormat="1" ht="20.25" customHeight="1" outlineLevel="2" x14ac:dyDescent="0.2">
      <c r="A17" s="64" t="s">
        <v>12</v>
      </c>
      <c r="B17" s="21" t="str">
        <f>C16</f>
        <v>용인시</v>
      </c>
      <c r="C17" s="16" t="s">
        <v>736</v>
      </c>
      <c r="D17" s="18" t="s">
        <v>114</v>
      </c>
      <c r="E17" s="18" t="s">
        <v>114</v>
      </c>
      <c r="F17" s="14">
        <v>412.5</v>
      </c>
      <c r="G17" s="14"/>
      <c r="H17" s="15">
        <v>594</v>
      </c>
      <c r="I17" s="15">
        <v>129375</v>
      </c>
      <c r="J17" s="18"/>
    </row>
    <row r="18" spans="1:10" s="20" customFormat="1" ht="20.25" customHeight="1" outlineLevel="2" x14ac:dyDescent="0.2">
      <c r="A18" s="64" t="s">
        <v>12</v>
      </c>
      <c r="B18" s="18" t="str">
        <f>B17</f>
        <v>용인시</v>
      </c>
      <c r="C18" s="17" t="s">
        <v>737</v>
      </c>
      <c r="D18" s="18" t="s">
        <v>114</v>
      </c>
      <c r="E18" s="18" t="s">
        <v>114</v>
      </c>
      <c r="F18" s="14">
        <v>619.5</v>
      </c>
      <c r="G18" s="14"/>
      <c r="H18" s="15">
        <v>0</v>
      </c>
      <c r="I18" s="15">
        <v>257812.5</v>
      </c>
      <c r="J18" s="18"/>
    </row>
    <row r="19" spans="1:10" s="20" customFormat="1" ht="20.25" customHeight="1" outlineLevel="2" x14ac:dyDescent="0.2">
      <c r="A19" s="64" t="s">
        <v>12</v>
      </c>
      <c r="B19" s="18" t="str">
        <f t="shared" ref="B19:B25" si="1">B18</f>
        <v>용인시</v>
      </c>
      <c r="C19" s="17" t="s">
        <v>738</v>
      </c>
      <c r="D19" s="18" t="s">
        <v>114</v>
      </c>
      <c r="E19" s="18" t="s">
        <v>114</v>
      </c>
      <c r="F19" s="14">
        <v>206.25</v>
      </c>
      <c r="G19" s="14"/>
      <c r="H19" s="15">
        <v>0</v>
      </c>
      <c r="I19" s="15">
        <v>105000</v>
      </c>
      <c r="J19" s="18"/>
    </row>
    <row r="20" spans="1:10" s="20" customFormat="1" ht="20.25" customHeight="1" outlineLevel="2" x14ac:dyDescent="0.2">
      <c r="A20" s="64" t="s">
        <v>12</v>
      </c>
      <c r="B20" s="18" t="str">
        <f t="shared" si="1"/>
        <v>용인시</v>
      </c>
      <c r="C20" s="17" t="s">
        <v>739</v>
      </c>
      <c r="D20" s="18" t="s">
        <v>114</v>
      </c>
      <c r="E20" s="18" t="s">
        <v>114</v>
      </c>
      <c r="F20" s="14">
        <v>1142</v>
      </c>
      <c r="G20" s="14"/>
      <c r="H20" s="15">
        <v>194</v>
      </c>
      <c r="I20" s="15">
        <v>632807.99999999965</v>
      </c>
      <c r="J20" s="18"/>
    </row>
    <row r="21" spans="1:10" s="20" customFormat="1" ht="20.25" customHeight="1" outlineLevel="2" x14ac:dyDescent="0.2">
      <c r="A21" s="64" t="s">
        <v>12</v>
      </c>
      <c r="B21" s="18" t="str">
        <f t="shared" si="1"/>
        <v>용인시</v>
      </c>
      <c r="C21" s="17" t="s">
        <v>740</v>
      </c>
      <c r="D21" s="18" t="s">
        <v>741</v>
      </c>
      <c r="E21" s="18" t="s">
        <v>741</v>
      </c>
      <c r="F21" s="15">
        <v>1500</v>
      </c>
      <c r="G21" s="15"/>
      <c r="H21" s="15">
        <v>2</v>
      </c>
      <c r="I21" s="15">
        <v>710000</v>
      </c>
      <c r="J21" s="18"/>
    </row>
    <row r="22" spans="1:10" s="20" customFormat="1" ht="20.25" customHeight="1" outlineLevel="2" x14ac:dyDescent="0.2">
      <c r="A22" s="64" t="s">
        <v>12</v>
      </c>
      <c r="B22" s="18" t="str">
        <f t="shared" si="1"/>
        <v>용인시</v>
      </c>
      <c r="C22" s="17" t="s">
        <v>742</v>
      </c>
      <c r="D22" s="18" t="s">
        <v>743</v>
      </c>
      <c r="E22" s="18" t="s">
        <v>743</v>
      </c>
      <c r="F22" s="15">
        <v>375</v>
      </c>
      <c r="G22" s="15"/>
      <c r="H22" s="15">
        <v>2</v>
      </c>
      <c r="I22" s="15">
        <v>187500</v>
      </c>
      <c r="J22" s="18"/>
    </row>
    <row r="23" spans="1:10" s="20" customFormat="1" ht="20.25" customHeight="1" outlineLevel="2" x14ac:dyDescent="0.2">
      <c r="A23" s="64" t="s">
        <v>12</v>
      </c>
      <c r="B23" s="18" t="str">
        <f t="shared" si="1"/>
        <v>용인시</v>
      </c>
      <c r="C23" s="17" t="s">
        <v>88</v>
      </c>
      <c r="D23" s="18" t="s">
        <v>114</v>
      </c>
      <c r="E23" s="18" t="s">
        <v>114</v>
      </c>
      <c r="F23" s="15">
        <v>440.00000000000023</v>
      </c>
      <c r="G23" s="15"/>
      <c r="H23" s="15">
        <v>885.6439634046535</v>
      </c>
      <c r="I23" s="15">
        <v>190000</v>
      </c>
      <c r="J23" s="18"/>
    </row>
    <row r="24" spans="1:10" s="20" customFormat="1" ht="20.25" customHeight="1" outlineLevel="2" x14ac:dyDescent="0.2">
      <c r="A24" s="64" t="s">
        <v>12</v>
      </c>
      <c r="B24" s="18" t="str">
        <f t="shared" si="1"/>
        <v>용인시</v>
      </c>
      <c r="C24" s="17" t="s">
        <v>113</v>
      </c>
      <c r="D24" s="18" t="s">
        <v>114</v>
      </c>
      <c r="E24" s="18" t="s">
        <v>114</v>
      </c>
      <c r="F24" s="15"/>
      <c r="G24" s="15"/>
      <c r="H24" s="15"/>
      <c r="I24" s="15">
        <v>1198947.7373652901</v>
      </c>
      <c r="J24" s="18"/>
    </row>
    <row r="25" spans="1:10" s="20" customFormat="1" ht="20.25" customHeight="1" outlineLevel="2" x14ac:dyDescent="0.2">
      <c r="A25" s="64" t="s">
        <v>12</v>
      </c>
      <c r="B25" s="18" t="str">
        <f t="shared" si="1"/>
        <v>용인시</v>
      </c>
      <c r="C25" s="17" t="s">
        <v>735</v>
      </c>
      <c r="D25" s="18" t="s">
        <v>114</v>
      </c>
      <c r="E25" s="18" t="s">
        <v>114</v>
      </c>
      <c r="F25" s="15"/>
      <c r="G25" s="15"/>
      <c r="H25" s="15"/>
      <c r="I25" s="15">
        <v>718236.23850000009</v>
      </c>
      <c r="J25" s="18"/>
    </row>
    <row r="26" spans="1:10" s="20" customFormat="1" ht="20.25" customHeight="1" outlineLevel="1" x14ac:dyDescent="0.2">
      <c r="B26" s="29" t="s">
        <v>13</v>
      </c>
      <c r="C26" s="29" t="s">
        <v>16</v>
      </c>
      <c r="D26" s="29"/>
      <c r="E26" s="29"/>
      <c r="F26" s="11">
        <f>SUM(F27:F35)</f>
        <v>2052</v>
      </c>
      <c r="G26" s="12">
        <f>SUM(G27:G35)</f>
        <v>1</v>
      </c>
      <c r="H26" s="12">
        <f>SUM(H27:H35)</f>
        <v>348.05439721348074</v>
      </c>
      <c r="I26" s="12">
        <f>SUM(I27:I35)</f>
        <v>4781473.94656529</v>
      </c>
      <c r="J26" s="29"/>
    </row>
    <row r="27" spans="1:10" s="20" customFormat="1" ht="20.25" customHeight="1" outlineLevel="2" x14ac:dyDescent="0.2">
      <c r="A27" s="64" t="s">
        <v>12</v>
      </c>
      <c r="B27" s="21" t="str">
        <f>C26</f>
        <v>화성시</v>
      </c>
      <c r="C27" s="13" t="s">
        <v>744</v>
      </c>
      <c r="D27" s="18" t="s">
        <v>145</v>
      </c>
      <c r="E27" s="18" t="s">
        <v>145</v>
      </c>
      <c r="F27" s="14">
        <v>210</v>
      </c>
      <c r="G27" s="14"/>
      <c r="H27" s="15">
        <v>99</v>
      </c>
      <c r="I27" s="15">
        <v>77812.5</v>
      </c>
      <c r="J27" s="18"/>
    </row>
    <row r="28" spans="1:10" s="20" customFormat="1" ht="20.25" customHeight="1" outlineLevel="2" x14ac:dyDescent="0.2">
      <c r="A28" s="64" t="s">
        <v>12</v>
      </c>
      <c r="B28" s="18" t="str">
        <f>B27</f>
        <v>화성시</v>
      </c>
      <c r="C28" s="13" t="s">
        <v>745</v>
      </c>
      <c r="D28" s="18" t="s">
        <v>746</v>
      </c>
      <c r="E28" s="18" t="s">
        <v>747</v>
      </c>
      <c r="F28" s="15">
        <v>200</v>
      </c>
      <c r="G28" s="15"/>
      <c r="H28" s="15">
        <v>1</v>
      </c>
      <c r="I28" s="15">
        <v>175000</v>
      </c>
      <c r="J28" s="18"/>
    </row>
    <row r="29" spans="1:10" s="20" customFormat="1" ht="20.25" customHeight="1" outlineLevel="2" x14ac:dyDescent="0.2">
      <c r="A29" s="64" t="s">
        <v>12</v>
      </c>
      <c r="B29" s="18" t="str">
        <f t="shared" ref="B29:B35" si="2">B28</f>
        <v>화성시</v>
      </c>
      <c r="C29" s="13" t="s">
        <v>748</v>
      </c>
      <c r="D29" s="18" t="s">
        <v>749</v>
      </c>
      <c r="E29" s="18" t="s">
        <v>749</v>
      </c>
      <c r="F29" s="15">
        <v>20</v>
      </c>
      <c r="G29" s="15"/>
      <c r="H29" s="15">
        <v>1</v>
      </c>
      <c r="I29" s="15">
        <v>50000</v>
      </c>
      <c r="J29" s="18"/>
    </row>
    <row r="30" spans="1:10" s="20" customFormat="1" ht="20.25" customHeight="1" outlineLevel="2" x14ac:dyDescent="0.2">
      <c r="A30" s="64" t="s">
        <v>12</v>
      </c>
      <c r="B30" s="21" t="str">
        <f t="shared" si="2"/>
        <v>화성시</v>
      </c>
      <c r="C30" s="13" t="s">
        <v>750</v>
      </c>
      <c r="D30" s="18" t="s">
        <v>145</v>
      </c>
      <c r="E30" s="18" t="s">
        <v>145</v>
      </c>
      <c r="F30" s="14">
        <v>679.99999999999977</v>
      </c>
      <c r="G30" s="14"/>
      <c r="H30" s="15">
        <v>100</v>
      </c>
      <c r="I30" s="15">
        <v>420749.99999999988</v>
      </c>
      <c r="J30" s="18"/>
    </row>
    <row r="31" spans="1:10" s="20" customFormat="1" ht="20.25" customHeight="1" outlineLevel="2" x14ac:dyDescent="0.2">
      <c r="A31" s="64" t="s">
        <v>12</v>
      </c>
      <c r="B31" s="18" t="str">
        <f t="shared" si="2"/>
        <v>화성시</v>
      </c>
      <c r="C31" s="13" t="s">
        <v>88</v>
      </c>
      <c r="D31" s="18" t="s">
        <v>145</v>
      </c>
      <c r="E31" s="18" t="s">
        <v>145</v>
      </c>
      <c r="F31" s="15">
        <v>304.00000000000006</v>
      </c>
      <c r="G31" s="15"/>
      <c r="H31" s="15">
        <v>147.05439721348074</v>
      </c>
      <c r="I31" s="15">
        <v>124000.00000000003</v>
      </c>
      <c r="J31" s="18"/>
    </row>
    <row r="32" spans="1:10" s="20" customFormat="1" ht="20.25" customHeight="1" outlineLevel="2" x14ac:dyDescent="0.2">
      <c r="A32" s="64" t="s">
        <v>12</v>
      </c>
      <c r="B32" s="18" t="str">
        <f t="shared" si="2"/>
        <v>화성시</v>
      </c>
      <c r="C32" s="13" t="s">
        <v>751</v>
      </c>
      <c r="D32" s="18" t="s">
        <v>752</v>
      </c>
      <c r="E32" s="18" t="s">
        <v>753</v>
      </c>
      <c r="F32" s="15">
        <v>400</v>
      </c>
      <c r="G32" s="15">
        <v>1</v>
      </c>
      <c r="H32" s="15"/>
      <c r="I32" s="15">
        <v>1700000</v>
      </c>
      <c r="J32" s="18"/>
    </row>
    <row r="33" spans="1:10" s="20" customFormat="1" ht="20.25" customHeight="1" outlineLevel="2" x14ac:dyDescent="0.2">
      <c r="A33" s="64" t="s">
        <v>12</v>
      </c>
      <c r="B33" s="18" t="str">
        <f t="shared" si="2"/>
        <v>화성시</v>
      </c>
      <c r="C33" s="13" t="s">
        <v>113</v>
      </c>
      <c r="D33" s="18" t="s">
        <v>145</v>
      </c>
      <c r="E33" s="18" t="s">
        <v>145</v>
      </c>
      <c r="F33" s="15"/>
      <c r="G33" s="15"/>
      <c r="H33" s="15"/>
      <c r="I33" s="15">
        <v>1198947.7373652901</v>
      </c>
      <c r="J33" s="18"/>
    </row>
    <row r="34" spans="1:10" s="20" customFormat="1" ht="20.25" customHeight="1" outlineLevel="2" x14ac:dyDescent="0.2">
      <c r="A34" s="64" t="s">
        <v>12</v>
      </c>
      <c r="B34" s="18" t="str">
        <f t="shared" si="2"/>
        <v>화성시</v>
      </c>
      <c r="C34" s="13" t="s">
        <v>735</v>
      </c>
      <c r="D34" s="18" t="s">
        <v>145</v>
      </c>
      <c r="E34" s="18" t="s">
        <v>145</v>
      </c>
      <c r="F34" s="15"/>
      <c r="G34" s="15"/>
      <c r="H34" s="15"/>
      <c r="I34" s="15">
        <v>810963.70919999992</v>
      </c>
      <c r="J34" s="18"/>
    </row>
    <row r="35" spans="1:10" s="20" customFormat="1" ht="20.25" customHeight="1" outlineLevel="2" x14ac:dyDescent="0.2">
      <c r="A35" s="64" t="s">
        <v>12</v>
      </c>
      <c r="B35" s="18" t="str">
        <f t="shared" si="2"/>
        <v>화성시</v>
      </c>
      <c r="C35" s="13" t="s">
        <v>754</v>
      </c>
      <c r="D35" s="18" t="s">
        <v>145</v>
      </c>
      <c r="E35" s="18" t="s">
        <v>145</v>
      </c>
      <c r="F35" s="15">
        <v>238</v>
      </c>
      <c r="G35" s="15"/>
      <c r="H35" s="15"/>
      <c r="I35" s="15">
        <v>224000</v>
      </c>
      <c r="J35" s="18"/>
    </row>
    <row r="36" spans="1:10" s="20" customFormat="1" ht="20.25" customHeight="1" outlineLevel="1" x14ac:dyDescent="0.2">
      <c r="B36" s="29" t="s">
        <v>17</v>
      </c>
      <c r="C36" s="29" t="s">
        <v>18</v>
      </c>
      <c r="D36" s="29"/>
      <c r="E36" s="29"/>
      <c r="F36" s="11">
        <f>SUM(F37:F46)</f>
        <v>6672</v>
      </c>
      <c r="G36" s="12">
        <f>SUM(G37:G46)</f>
        <v>0</v>
      </c>
      <c r="H36" s="12">
        <f>SUM(H37:H46)</f>
        <v>2788</v>
      </c>
      <c r="I36" s="12">
        <f>SUM(I37:I46)</f>
        <v>3954803.4722974533</v>
      </c>
      <c r="J36" s="29"/>
    </row>
    <row r="37" spans="1:10" s="20" customFormat="1" ht="20.25" customHeight="1" outlineLevel="2" x14ac:dyDescent="0.2">
      <c r="A37" s="64" t="s">
        <v>12</v>
      </c>
      <c r="B37" s="18" t="str">
        <f>C36</f>
        <v>부천시</v>
      </c>
      <c r="C37" s="17" t="s">
        <v>755</v>
      </c>
      <c r="D37" s="18" t="s">
        <v>756</v>
      </c>
      <c r="E37" s="18" t="s">
        <v>756</v>
      </c>
      <c r="F37" s="15">
        <v>67.999999999999986</v>
      </c>
      <c r="G37" s="15"/>
      <c r="H37" s="15">
        <v>1706</v>
      </c>
      <c r="I37" s="15">
        <v>63112.499999999978</v>
      </c>
      <c r="J37" s="18"/>
    </row>
    <row r="38" spans="1:10" s="20" customFormat="1" ht="20.25" customHeight="1" outlineLevel="2" x14ac:dyDescent="0.2">
      <c r="A38" s="64" t="s">
        <v>12</v>
      </c>
      <c r="B38" s="21" t="str">
        <f t="shared" ref="B38:B46" si="3">B37</f>
        <v>부천시</v>
      </c>
      <c r="C38" s="17" t="s">
        <v>757</v>
      </c>
      <c r="D38" s="18" t="s">
        <v>758</v>
      </c>
      <c r="E38" s="18" t="s">
        <v>758</v>
      </c>
      <c r="F38" s="15">
        <v>54.399999999999984</v>
      </c>
      <c r="G38" s="15"/>
      <c r="H38" s="15">
        <v>850</v>
      </c>
      <c r="I38" s="15">
        <v>67319.999999999985</v>
      </c>
      <c r="J38" s="18"/>
    </row>
    <row r="39" spans="1:10" s="20" customFormat="1" ht="20.25" customHeight="1" outlineLevel="2" x14ac:dyDescent="0.2">
      <c r="A39" s="64" t="s">
        <v>12</v>
      </c>
      <c r="B39" s="18" t="str">
        <f t="shared" si="3"/>
        <v>부천시</v>
      </c>
      <c r="C39" s="17" t="s">
        <v>759</v>
      </c>
      <c r="D39" s="18" t="s">
        <v>758</v>
      </c>
      <c r="E39" s="18" t="s">
        <v>758</v>
      </c>
      <c r="F39" s="15">
        <v>67.999999999999986</v>
      </c>
      <c r="G39" s="15"/>
      <c r="H39" s="15">
        <v>85</v>
      </c>
      <c r="I39" s="15">
        <v>93967.499999999971</v>
      </c>
      <c r="J39" s="18"/>
    </row>
    <row r="40" spans="1:10" s="20" customFormat="1" ht="20.25" customHeight="1" outlineLevel="2" x14ac:dyDescent="0.2">
      <c r="A40" s="64" t="s">
        <v>12</v>
      </c>
      <c r="B40" s="18" t="str">
        <f t="shared" si="3"/>
        <v>부천시</v>
      </c>
      <c r="C40" s="17" t="s">
        <v>760</v>
      </c>
      <c r="D40" s="18" t="s">
        <v>758</v>
      </c>
      <c r="E40" s="18" t="s">
        <v>758</v>
      </c>
      <c r="F40" s="15">
        <v>3900</v>
      </c>
      <c r="G40" s="15"/>
      <c r="H40" s="15">
        <v>0</v>
      </c>
      <c r="I40" s="15">
        <v>1084875</v>
      </c>
      <c r="J40" s="18"/>
    </row>
    <row r="41" spans="1:10" s="20" customFormat="1" ht="20.25" customHeight="1" outlineLevel="2" x14ac:dyDescent="0.2">
      <c r="A41" s="64" t="s">
        <v>12</v>
      </c>
      <c r="B41" s="18" t="str">
        <f t="shared" si="3"/>
        <v>부천시</v>
      </c>
      <c r="C41" s="17" t="s">
        <v>761</v>
      </c>
      <c r="D41" s="18" t="s">
        <v>758</v>
      </c>
      <c r="E41" s="18" t="s">
        <v>758</v>
      </c>
      <c r="F41" s="15">
        <v>2500</v>
      </c>
      <c r="G41" s="15"/>
      <c r="H41" s="15">
        <v>0</v>
      </c>
      <c r="I41" s="15">
        <v>1753125</v>
      </c>
      <c r="J41" s="18"/>
    </row>
    <row r="42" spans="1:10" s="20" customFormat="1" ht="20.25" customHeight="1" outlineLevel="2" x14ac:dyDescent="0.2">
      <c r="A42" s="64" t="s">
        <v>12</v>
      </c>
      <c r="B42" s="18" t="str">
        <f t="shared" si="3"/>
        <v>부천시</v>
      </c>
      <c r="C42" s="17" t="s">
        <v>762</v>
      </c>
      <c r="D42" s="18" t="s">
        <v>758</v>
      </c>
      <c r="E42" s="18" t="s">
        <v>758</v>
      </c>
      <c r="F42" s="15">
        <v>33.999999999999993</v>
      </c>
      <c r="G42" s="15"/>
      <c r="H42" s="15">
        <v>10</v>
      </c>
      <c r="I42" s="15">
        <v>35062.499999999993</v>
      </c>
      <c r="J42" s="18"/>
    </row>
    <row r="43" spans="1:10" s="20" customFormat="1" ht="20.25" customHeight="1" outlineLevel="2" x14ac:dyDescent="0.2">
      <c r="A43" s="64" t="s">
        <v>12</v>
      </c>
      <c r="B43" s="18" t="str">
        <f t="shared" si="3"/>
        <v>부천시</v>
      </c>
      <c r="C43" s="17" t="s">
        <v>763</v>
      </c>
      <c r="D43" s="18" t="s">
        <v>758</v>
      </c>
      <c r="E43" s="18" t="s">
        <v>758</v>
      </c>
      <c r="F43" s="15">
        <v>33.999999999999993</v>
      </c>
      <c r="G43" s="15"/>
      <c r="H43" s="15">
        <v>127</v>
      </c>
      <c r="I43" s="15">
        <v>39269.999999999985</v>
      </c>
      <c r="J43" s="18"/>
    </row>
    <row r="44" spans="1:10" s="20" customFormat="1" ht="20.25" customHeight="1" outlineLevel="2" x14ac:dyDescent="0.2">
      <c r="A44" s="64" t="s">
        <v>12</v>
      </c>
      <c r="B44" s="18" t="str">
        <f t="shared" si="3"/>
        <v>부천시</v>
      </c>
      <c r="C44" s="17" t="s">
        <v>764</v>
      </c>
      <c r="D44" s="18" t="s">
        <v>758</v>
      </c>
      <c r="E44" s="18" t="s">
        <v>758</v>
      </c>
      <c r="F44" s="15">
        <v>13.599999999999996</v>
      </c>
      <c r="G44" s="15"/>
      <c r="H44" s="15">
        <v>10</v>
      </c>
      <c r="I44" s="15">
        <v>15427.499999999995</v>
      </c>
      <c r="J44" s="18"/>
    </row>
    <row r="45" spans="1:10" s="20" customFormat="1" ht="20.25" customHeight="1" outlineLevel="2" x14ac:dyDescent="0.2">
      <c r="A45" s="64" t="s">
        <v>12</v>
      </c>
      <c r="B45" s="18" t="str">
        <f t="shared" si="3"/>
        <v>부천시</v>
      </c>
      <c r="C45" s="17" t="s">
        <v>735</v>
      </c>
      <c r="D45" s="18" t="s">
        <v>758</v>
      </c>
      <c r="E45" s="18" t="s">
        <v>758</v>
      </c>
      <c r="F45" s="15"/>
      <c r="G45" s="15"/>
      <c r="H45" s="15"/>
      <c r="I45" s="15">
        <v>437232.97687500005</v>
      </c>
      <c r="J45" s="18"/>
    </row>
    <row r="46" spans="1:10" s="20" customFormat="1" ht="20.25" customHeight="1" outlineLevel="2" x14ac:dyDescent="0.2">
      <c r="A46" s="64" t="s">
        <v>12</v>
      </c>
      <c r="B46" s="18" t="str">
        <f t="shared" si="3"/>
        <v>부천시</v>
      </c>
      <c r="C46" s="17" t="s">
        <v>113</v>
      </c>
      <c r="D46" s="18" t="s">
        <v>758</v>
      </c>
      <c r="E46" s="18" t="s">
        <v>758</v>
      </c>
      <c r="F46" s="15"/>
      <c r="G46" s="15"/>
      <c r="H46" s="15"/>
      <c r="I46" s="15">
        <v>365410.49542245292</v>
      </c>
      <c r="J46" s="18"/>
    </row>
    <row r="47" spans="1:10" s="20" customFormat="1" ht="20.25" customHeight="1" outlineLevel="1" x14ac:dyDescent="0.2">
      <c r="B47" s="29" t="s">
        <v>17</v>
      </c>
      <c r="C47" s="29" t="s">
        <v>19</v>
      </c>
      <c r="D47" s="29"/>
      <c r="E47" s="29"/>
      <c r="F47" s="11">
        <f>SUM(F48:F54)</f>
        <v>6281.6</v>
      </c>
      <c r="G47" s="12">
        <f>SUM(G48:G54)</f>
        <v>0</v>
      </c>
      <c r="H47" s="12">
        <f>SUM(H48:H54)</f>
        <v>21</v>
      </c>
      <c r="I47" s="12">
        <f>SUM(I48:I54)</f>
        <v>5843522.3018489415</v>
      </c>
      <c r="J47" s="29"/>
    </row>
    <row r="48" spans="1:10" s="20" customFormat="1" ht="20.25" customHeight="1" outlineLevel="2" x14ac:dyDescent="0.2">
      <c r="A48" s="64" t="s">
        <v>12</v>
      </c>
      <c r="B48" s="21" t="str">
        <f>C47</f>
        <v>안산시</v>
      </c>
      <c r="C48" s="17" t="s">
        <v>765</v>
      </c>
      <c r="D48" s="18" t="s">
        <v>163</v>
      </c>
      <c r="E48" s="18" t="s">
        <v>163</v>
      </c>
      <c r="F48" s="15">
        <v>3600</v>
      </c>
      <c r="G48" s="15"/>
      <c r="H48" s="15">
        <v>0</v>
      </c>
      <c r="I48" s="15">
        <v>2524500</v>
      </c>
      <c r="J48" s="18"/>
    </row>
    <row r="49" spans="1:10" s="20" customFormat="1" ht="20.25" customHeight="1" outlineLevel="2" x14ac:dyDescent="0.2">
      <c r="A49" s="64" t="s">
        <v>12</v>
      </c>
      <c r="B49" s="18" t="str">
        <f>B48</f>
        <v>안산시</v>
      </c>
      <c r="C49" s="17" t="s">
        <v>766</v>
      </c>
      <c r="D49" s="18" t="s">
        <v>163</v>
      </c>
      <c r="E49" s="18" t="s">
        <v>163</v>
      </c>
      <c r="F49" s="15">
        <v>2600</v>
      </c>
      <c r="G49" s="15"/>
      <c r="H49" s="15">
        <v>0</v>
      </c>
      <c r="I49" s="15">
        <v>1823250</v>
      </c>
      <c r="J49" s="18"/>
    </row>
    <row r="50" spans="1:10" s="20" customFormat="1" ht="20.25" customHeight="1" outlineLevel="2" x14ac:dyDescent="0.2">
      <c r="A50" s="64" t="s">
        <v>12</v>
      </c>
      <c r="B50" s="18" t="str">
        <f t="shared" ref="B50:B54" si="4">B49</f>
        <v>안산시</v>
      </c>
      <c r="C50" s="17" t="s">
        <v>767</v>
      </c>
      <c r="D50" s="18" t="s">
        <v>163</v>
      </c>
      <c r="E50" s="18" t="s">
        <v>163</v>
      </c>
      <c r="F50" s="15">
        <v>33.999999999999993</v>
      </c>
      <c r="G50" s="15"/>
      <c r="H50" s="15">
        <v>10</v>
      </c>
      <c r="I50" s="15">
        <v>35062.499999999993</v>
      </c>
      <c r="J50" s="18"/>
    </row>
    <row r="51" spans="1:10" s="20" customFormat="1" ht="20.25" customHeight="1" outlineLevel="2" x14ac:dyDescent="0.2">
      <c r="A51" s="64" t="s">
        <v>12</v>
      </c>
      <c r="B51" s="18" t="str">
        <f t="shared" si="4"/>
        <v>안산시</v>
      </c>
      <c r="C51" s="17" t="s">
        <v>768</v>
      </c>
      <c r="D51" s="18" t="s">
        <v>163</v>
      </c>
      <c r="E51" s="18" t="s">
        <v>163</v>
      </c>
      <c r="F51" s="15">
        <v>33.999999999999993</v>
      </c>
      <c r="G51" s="15"/>
      <c r="H51" s="15">
        <v>10</v>
      </c>
      <c r="I51" s="15">
        <v>35062.499999999993</v>
      </c>
      <c r="J51" s="18"/>
    </row>
    <row r="52" spans="1:10" s="20" customFormat="1" ht="20.25" customHeight="1" outlineLevel="2" x14ac:dyDescent="0.2">
      <c r="A52" s="64" t="s">
        <v>12</v>
      </c>
      <c r="B52" s="18" t="str">
        <f t="shared" si="4"/>
        <v>안산시</v>
      </c>
      <c r="C52" s="17" t="s">
        <v>769</v>
      </c>
      <c r="D52" s="18" t="s">
        <v>163</v>
      </c>
      <c r="E52" s="18" t="s">
        <v>163</v>
      </c>
      <c r="F52" s="15">
        <v>13.599999999999996</v>
      </c>
      <c r="G52" s="15"/>
      <c r="H52" s="15">
        <v>1</v>
      </c>
      <c r="I52" s="15">
        <v>14024.999999999995</v>
      </c>
      <c r="J52" s="18"/>
    </row>
    <row r="53" spans="1:10" s="20" customFormat="1" ht="20.25" customHeight="1" outlineLevel="2" x14ac:dyDescent="0.2">
      <c r="A53" s="64" t="s">
        <v>12</v>
      </c>
      <c r="B53" s="18" t="str">
        <f t="shared" si="4"/>
        <v>안산시</v>
      </c>
      <c r="C53" s="17" t="s">
        <v>735</v>
      </c>
      <c r="D53" s="18" t="s">
        <v>163</v>
      </c>
      <c r="E53" s="18" t="s">
        <v>163</v>
      </c>
      <c r="F53" s="15"/>
      <c r="G53" s="15"/>
      <c r="H53" s="15"/>
      <c r="I53" s="15">
        <v>874465.9537500001</v>
      </c>
      <c r="J53" s="18"/>
    </row>
    <row r="54" spans="1:10" s="20" customFormat="1" ht="20.25" customHeight="1" outlineLevel="2" x14ac:dyDescent="0.2">
      <c r="A54" s="64" t="s">
        <v>12</v>
      </c>
      <c r="B54" s="18" t="str">
        <f t="shared" si="4"/>
        <v>안산시</v>
      </c>
      <c r="C54" s="17" t="s">
        <v>113</v>
      </c>
      <c r="D54" s="18" t="s">
        <v>163</v>
      </c>
      <c r="E54" s="18" t="s">
        <v>163</v>
      </c>
      <c r="F54" s="15"/>
      <c r="G54" s="15"/>
      <c r="H54" s="15"/>
      <c r="I54" s="15">
        <v>537156.34809894091</v>
      </c>
      <c r="J54" s="18"/>
    </row>
    <row r="55" spans="1:10" s="20" customFormat="1" ht="20.25" customHeight="1" outlineLevel="1" x14ac:dyDescent="0.2">
      <c r="B55" s="29" t="s">
        <v>13</v>
      </c>
      <c r="C55" s="29" t="s">
        <v>20</v>
      </c>
      <c r="D55" s="29"/>
      <c r="E55" s="29"/>
      <c r="F55" s="11">
        <f>SUM(F56:F61)</f>
        <v>5728.7436027964432</v>
      </c>
      <c r="G55" s="12">
        <f>SUM(G56:G61)</f>
        <v>0</v>
      </c>
      <c r="H55" s="12">
        <f>SUM(H56:H61)</f>
        <v>7995</v>
      </c>
      <c r="I55" s="12">
        <f>SUM(I56:I61)</f>
        <v>3512985.098549346</v>
      </c>
      <c r="J55" s="29"/>
    </row>
    <row r="56" spans="1:10" s="20" customFormat="1" ht="20.25" customHeight="1" outlineLevel="2" x14ac:dyDescent="0.2">
      <c r="A56" s="64" t="s">
        <v>12</v>
      </c>
      <c r="B56" s="21" t="str">
        <f>C55</f>
        <v>평택시</v>
      </c>
      <c r="C56" s="13" t="s">
        <v>770</v>
      </c>
      <c r="D56" s="18" t="s">
        <v>211</v>
      </c>
      <c r="E56" s="18" t="s">
        <v>211</v>
      </c>
      <c r="F56" s="14">
        <v>2167.2436027964436</v>
      </c>
      <c r="G56" s="14"/>
      <c r="H56" s="15">
        <v>7000</v>
      </c>
      <c r="I56" s="15">
        <v>555000</v>
      </c>
      <c r="J56" s="18"/>
    </row>
    <row r="57" spans="1:10" s="20" customFormat="1" ht="20.25" customHeight="1" outlineLevel="2" x14ac:dyDescent="0.2">
      <c r="A57" s="64" t="s">
        <v>12</v>
      </c>
      <c r="B57" s="18" t="str">
        <f>B56</f>
        <v>평택시</v>
      </c>
      <c r="C57" s="13" t="s">
        <v>771</v>
      </c>
      <c r="D57" s="18" t="s">
        <v>211</v>
      </c>
      <c r="E57" s="18" t="s">
        <v>211</v>
      </c>
      <c r="F57" s="15">
        <v>802.5</v>
      </c>
      <c r="G57" s="15"/>
      <c r="H57" s="15">
        <v>432</v>
      </c>
      <c r="I57" s="15">
        <v>201562.5</v>
      </c>
      <c r="J57" s="18"/>
    </row>
    <row r="58" spans="1:10" s="20" customFormat="1" ht="20.25" customHeight="1" outlineLevel="2" x14ac:dyDescent="0.2">
      <c r="A58" s="64" t="s">
        <v>12</v>
      </c>
      <c r="B58" s="18" t="str">
        <f t="shared" ref="B58:B61" si="5">B57</f>
        <v>평택시</v>
      </c>
      <c r="C58" s="13" t="s">
        <v>772</v>
      </c>
      <c r="D58" s="18" t="s">
        <v>211</v>
      </c>
      <c r="E58" s="18" t="s">
        <v>211</v>
      </c>
      <c r="F58" s="14">
        <v>1755</v>
      </c>
      <c r="G58" s="14"/>
      <c r="H58" s="15">
        <v>5</v>
      </c>
      <c r="I58" s="15">
        <v>725000</v>
      </c>
      <c r="J58" s="18"/>
    </row>
    <row r="59" spans="1:10" s="20" customFormat="1" ht="20.25" customHeight="1" outlineLevel="2" x14ac:dyDescent="0.2">
      <c r="A59" s="64" t="s">
        <v>12</v>
      </c>
      <c r="B59" s="18" t="str">
        <f t="shared" si="5"/>
        <v>평택시</v>
      </c>
      <c r="C59" s="13" t="s">
        <v>773</v>
      </c>
      <c r="D59" s="18" t="s">
        <v>211</v>
      </c>
      <c r="E59" s="18" t="s">
        <v>211</v>
      </c>
      <c r="F59" s="14">
        <v>1004</v>
      </c>
      <c r="G59" s="14"/>
      <c r="H59" s="15">
        <v>558</v>
      </c>
      <c r="I59" s="15">
        <v>371199.99999999994</v>
      </c>
      <c r="J59" s="18"/>
    </row>
    <row r="60" spans="1:10" s="20" customFormat="1" ht="20.25" customHeight="1" outlineLevel="2" x14ac:dyDescent="0.2">
      <c r="A60" s="64" t="s">
        <v>12</v>
      </c>
      <c r="B60" s="18" t="str">
        <f t="shared" si="5"/>
        <v>평택시</v>
      </c>
      <c r="C60" s="13" t="s">
        <v>113</v>
      </c>
      <c r="D60" s="18" t="s">
        <v>211</v>
      </c>
      <c r="E60" s="18" t="s">
        <v>211</v>
      </c>
      <c r="F60" s="14"/>
      <c r="G60" s="14"/>
      <c r="H60" s="15"/>
      <c r="I60" s="15">
        <v>1198947.7373652901</v>
      </c>
      <c r="J60" s="18"/>
    </row>
    <row r="61" spans="1:10" s="20" customFormat="1" ht="20.25" customHeight="1" outlineLevel="2" x14ac:dyDescent="0.2">
      <c r="A61" s="64" t="s">
        <v>12</v>
      </c>
      <c r="B61" s="18" t="str">
        <f t="shared" si="5"/>
        <v>평택시</v>
      </c>
      <c r="C61" s="13" t="s">
        <v>735</v>
      </c>
      <c r="D61" s="18" t="s">
        <v>211</v>
      </c>
      <c r="E61" s="18" t="s">
        <v>211</v>
      </c>
      <c r="F61" s="14"/>
      <c r="G61" s="14"/>
      <c r="H61" s="15"/>
      <c r="I61" s="15">
        <v>461274.86118405586</v>
      </c>
      <c r="J61" s="18"/>
    </row>
    <row r="62" spans="1:10" s="20" customFormat="1" ht="20.25" customHeight="1" outlineLevel="1" x14ac:dyDescent="0.2">
      <c r="B62" s="29" t="s">
        <v>17</v>
      </c>
      <c r="C62" s="29" t="s">
        <v>21</v>
      </c>
      <c r="D62" s="29"/>
      <c r="E62" s="29"/>
      <c r="F62" s="11">
        <f>SUM(F63:F72)</f>
        <v>1024</v>
      </c>
      <c r="G62" s="12">
        <f>SUM(G63:G72)</f>
        <v>0</v>
      </c>
      <c r="H62" s="12">
        <f>SUM(H63:H72)</f>
        <v>6419</v>
      </c>
      <c r="I62" s="12">
        <f>SUM(I63:I72)</f>
        <v>1388284.7813438533</v>
      </c>
      <c r="J62" s="29"/>
    </row>
    <row r="63" spans="1:10" s="20" customFormat="1" ht="20.25" customHeight="1" outlineLevel="2" x14ac:dyDescent="0.2">
      <c r="A63" s="64" t="s">
        <v>12</v>
      </c>
      <c r="B63" s="21" t="str">
        <f>C62</f>
        <v>안양시</v>
      </c>
      <c r="C63" s="17" t="s">
        <v>774</v>
      </c>
      <c r="D63" s="18" t="s">
        <v>173</v>
      </c>
      <c r="E63" s="18" t="s">
        <v>173</v>
      </c>
      <c r="F63" s="15">
        <v>40</v>
      </c>
      <c r="G63" s="15"/>
      <c r="H63" s="15">
        <v>853</v>
      </c>
      <c r="I63" s="15">
        <v>82500</v>
      </c>
      <c r="J63" s="18"/>
    </row>
    <row r="64" spans="1:10" s="20" customFormat="1" ht="20.25" customHeight="1" outlineLevel="2" x14ac:dyDescent="0.2">
      <c r="A64" s="64" t="s">
        <v>12</v>
      </c>
      <c r="B64" s="18" t="str">
        <f>B63</f>
        <v>안양시</v>
      </c>
      <c r="C64" s="17" t="s">
        <v>775</v>
      </c>
      <c r="D64" s="18" t="s">
        <v>173</v>
      </c>
      <c r="E64" s="18" t="s">
        <v>173</v>
      </c>
      <c r="F64" s="15">
        <v>40</v>
      </c>
      <c r="G64" s="15"/>
      <c r="H64" s="15">
        <v>2618</v>
      </c>
      <c r="I64" s="15">
        <v>82500</v>
      </c>
      <c r="J64" s="18"/>
    </row>
    <row r="65" spans="1:10" s="20" customFormat="1" ht="20.25" customHeight="1" outlineLevel="2" x14ac:dyDescent="0.2">
      <c r="A65" s="64" t="s">
        <v>12</v>
      </c>
      <c r="B65" s="18" t="str">
        <f t="shared" ref="B65:B67" si="6">B64</f>
        <v>안양시</v>
      </c>
      <c r="C65" s="17" t="s">
        <v>776</v>
      </c>
      <c r="D65" s="18" t="s">
        <v>173</v>
      </c>
      <c r="E65" s="18" t="s">
        <v>173</v>
      </c>
      <c r="F65" s="15">
        <v>40</v>
      </c>
      <c r="G65" s="15"/>
      <c r="H65" s="15">
        <v>1713</v>
      </c>
      <c r="I65" s="15">
        <v>82500</v>
      </c>
      <c r="J65" s="18"/>
    </row>
    <row r="66" spans="1:10" s="20" customFormat="1" ht="20.25" customHeight="1" outlineLevel="2" x14ac:dyDescent="0.2">
      <c r="A66" s="64" t="s">
        <v>12</v>
      </c>
      <c r="B66" s="18" t="str">
        <f t="shared" si="6"/>
        <v>안양시</v>
      </c>
      <c r="C66" s="17" t="s">
        <v>777</v>
      </c>
      <c r="D66" s="18" t="s">
        <v>173</v>
      </c>
      <c r="E66" s="18" t="s">
        <v>173</v>
      </c>
      <c r="F66" s="15">
        <v>700</v>
      </c>
      <c r="G66" s="15"/>
      <c r="H66" s="15">
        <v>1143</v>
      </c>
      <c r="I66" s="15">
        <v>577500</v>
      </c>
      <c r="J66" s="18"/>
    </row>
    <row r="67" spans="1:10" s="20" customFormat="1" ht="20.25" customHeight="1" outlineLevel="2" x14ac:dyDescent="0.2">
      <c r="A67" s="64" t="s">
        <v>12</v>
      </c>
      <c r="B67" s="18" t="str">
        <f t="shared" si="6"/>
        <v>안양시</v>
      </c>
      <c r="C67" s="17" t="s">
        <v>778</v>
      </c>
      <c r="D67" s="18" t="s">
        <v>173</v>
      </c>
      <c r="E67" s="18" t="s">
        <v>173</v>
      </c>
      <c r="F67" s="15">
        <v>67.999999999999986</v>
      </c>
      <c r="G67" s="15"/>
      <c r="H67" s="15">
        <v>70</v>
      </c>
      <c r="I67" s="15">
        <v>70124.999999999985</v>
      </c>
      <c r="J67" s="18"/>
    </row>
    <row r="68" spans="1:10" s="20" customFormat="1" ht="20.25" customHeight="1" outlineLevel="2" x14ac:dyDescent="0.2">
      <c r="A68" s="64" t="s">
        <v>12</v>
      </c>
      <c r="B68" s="18" t="str">
        <f>B66</f>
        <v>안양시</v>
      </c>
      <c r="C68" s="17" t="s">
        <v>733</v>
      </c>
      <c r="D68" s="18" t="s">
        <v>173</v>
      </c>
      <c r="E68" s="18" t="s">
        <v>173</v>
      </c>
      <c r="F68" s="15">
        <v>33.999999999999993</v>
      </c>
      <c r="G68" s="15"/>
      <c r="H68" s="15">
        <v>10</v>
      </c>
      <c r="I68" s="15">
        <v>35062.499999999993</v>
      </c>
      <c r="J68" s="18"/>
    </row>
    <row r="69" spans="1:10" s="20" customFormat="1" ht="20.25" customHeight="1" outlineLevel="2" x14ac:dyDescent="0.2">
      <c r="A69" s="64" t="s">
        <v>12</v>
      </c>
      <c r="B69" s="18" t="str">
        <f t="shared" ref="B69:B72" si="7">B67</f>
        <v>안양시</v>
      </c>
      <c r="C69" s="17" t="s">
        <v>779</v>
      </c>
      <c r="D69" s="18" t="s">
        <v>173</v>
      </c>
      <c r="E69" s="18" t="s">
        <v>173</v>
      </c>
      <c r="F69" s="15">
        <v>67.999999999999986</v>
      </c>
      <c r="G69" s="15"/>
      <c r="H69" s="15">
        <v>10</v>
      </c>
      <c r="I69" s="15">
        <v>51892.499999999985</v>
      </c>
      <c r="J69" s="18"/>
    </row>
    <row r="70" spans="1:10" s="20" customFormat="1" ht="20.25" customHeight="1" outlineLevel="2" x14ac:dyDescent="0.2">
      <c r="A70" s="64" t="s">
        <v>12</v>
      </c>
      <c r="B70" s="18" t="str">
        <f t="shared" si="7"/>
        <v>안양시</v>
      </c>
      <c r="C70" s="17" t="s">
        <v>734</v>
      </c>
      <c r="D70" s="18" t="s">
        <v>173</v>
      </c>
      <c r="E70" s="18" t="s">
        <v>173</v>
      </c>
      <c r="F70" s="15">
        <v>33.999999999999993</v>
      </c>
      <c r="G70" s="15"/>
      <c r="H70" s="15">
        <v>2</v>
      </c>
      <c r="I70" s="15">
        <v>35062.499999999993</v>
      </c>
      <c r="J70" s="18"/>
    </row>
    <row r="71" spans="1:10" s="20" customFormat="1" ht="20.25" customHeight="1" outlineLevel="2" x14ac:dyDescent="0.2">
      <c r="A71" s="64" t="s">
        <v>12</v>
      </c>
      <c r="B71" s="18" t="str">
        <f t="shared" si="7"/>
        <v>안양시</v>
      </c>
      <c r="C71" s="17" t="s">
        <v>735</v>
      </c>
      <c r="D71" s="18" t="s">
        <v>173</v>
      </c>
      <c r="E71" s="18" t="s">
        <v>173</v>
      </c>
      <c r="F71" s="15"/>
      <c r="G71" s="15"/>
      <c r="H71" s="15"/>
      <c r="I71" s="15">
        <v>243862.47719999996</v>
      </c>
      <c r="J71" s="18"/>
    </row>
    <row r="72" spans="1:10" s="20" customFormat="1" ht="20.25" customHeight="1" outlineLevel="2" x14ac:dyDescent="0.2">
      <c r="A72" s="64" t="s">
        <v>12</v>
      </c>
      <c r="B72" s="18" t="str">
        <f t="shared" si="7"/>
        <v>안양시</v>
      </c>
      <c r="C72" s="17" t="s">
        <v>113</v>
      </c>
      <c r="D72" s="18" t="s">
        <v>173</v>
      </c>
      <c r="E72" s="18" t="s">
        <v>173</v>
      </c>
      <c r="F72" s="15"/>
      <c r="G72" s="15"/>
      <c r="H72" s="15"/>
      <c r="I72" s="15">
        <v>127279.80414385327</v>
      </c>
      <c r="J72" s="18"/>
    </row>
    <row r="73" spans="1:10" s="20" customFormat="1" ht="20.25" customHeight="1" outlineLevel="1" x14ac:dyDescent="0.2">
      <c r="B73" s="29" t="s">
        <v>17</v>
      </c>
      <c r="C73" s="29" t="s">
        <v>22</v>
      </c>
      <c r="D73" s="29"/>
      <c r="E73" s="29"/>
      <c r="F73" s="11">
        <f>SUM(F74:F82)</f>
        <v>3670</v>
      </c>
      <c r="G73" s="12">
        <f>SUM(G74:G82)</f>
        <v>0</v>
      </c>
      <c r="H73" s="12">
        <f>SUM(H74:H82)</f>
        <v>982</v>
      </c>
      <c r="I73" s="12">
        <f>SUM(I74:I82)</f>
        <v>3491831.2308170469</v>
      </c>
      <c r="J73" s="29"/>
    </row>
    <row r="74" spans="1:10" s="20" customFormat="1" ht="20.25" customHeight="1" outlineLevel="2" x14ac:dyDescent="0.2">
      <c r="A74" s="64" t="s">
        <v>12</v>
      </c>
      <c r="B74" s="21" t="str">
        <f>C73</f>
        <v>시흥시</v>
      </c>
      <c r="C74" s="17" t="s">
        <v>780</v>
      </c>
      <c r="D74" s="18" t="s">
        <v>781</v>
      </c>
      <c r="E74" s="18" t="s">
        <v>781</v>
      </c>
      <c r="F74" s="15">
        <v>54.399999999999984</v>
      </c>
      <c r="G74" s="15"/>
      <c r="H74" s="15">
        <v>850</v>
      </c>
      <c r="I74" s="15">
        <v>63112.499999999978</v>
      </c>
      <c r="J74" s="18"/>
    </row>
    <row r="75" spans="1:10" s="20" customFormat="1" ht="20.25" customHeight="1" outlineLevel="2" x14ac:dyDescent="0.2">
      <c r="A75" s="64" t="s">
        <v>12</v>
      </c>
      <c r="B75" s="18" t="str">
        <f>B74</f>
        <v>시흥시</v>
      </c>
      <c r="C75" s="17" t="s">
        <v>782</v>
      </c>
      <c r="D75" s="18" t="s">
        <v>781</v>
      </c>
      <c r="E75" s="18" t="s">
        <v>781</v>
      </c>
      <c r="F75" s="15">
        <v>3100</v>
      </c>
      <c r="G75" s="15"/>
      <c r="H75" s="15">
        <v>0</v>
      </c>
      <c r="I75" s="15">
        <v>2173875</v>
      </c>
      <c r="J75" s="18"/>
    </row>
    <row r="76" spans="1:10" s="20" customFormat="1" ht="20.25" customHeight="1" outlineLevel="2" x14ac:dyDescent="0.2">
      <c r="A76" s="64" t="s">
        <v>12</v>
      </c>
      <c r="B76" s="18" t="str">
        <f t="shared" ref="B76:B82" si="8">B75</f>
        <v>시흥시</v>
      </c>
      <c r="C76" s="17" t="s">
        <v>783</v>
      </c>
      <c r="D76" s="18" t="s">
        <v>784</v>
      </c>
      <c r="E76" s="18" t="s">
        <v>784</v>
      </c>
      <c r="F76" s="15">
        <v>400</v>
      </c>
      <c r="G76" s="15"/>
      <c r="H76" s="15">
        <v>1</v>
      </c>
      <c r="I76" s="15">
        <v>371250</v>
      </c>
      <c r="J76" s="18"/>
    </row>
    <row r="77" spans="1:10" s="20" customFormat="1" ht="20.25" customHeight="1" outlineLevel="2" x14ac:dyDescent="0.2">
      <c r="A77" s="64" t="s">
        <v>12</v>
      </c>
      <c r="B77" s="18" t="str">
        <f t="shared" si="8"/>
        <v>시흥시</v>
      </c>
      <c r="C77" s="17" t="s">
        <v>785</v>
      </c>
      <c r="D77" s="18" t="s">
        <v>781</v>
      </c>
      <c r="E77" s="18" t="s">
        <v>781</v>
      </c>
      <c r="F77" s="15">
        <v>33.999999999999993</v>
      </c>
      <c r="G77" s="15"/>
      <c r="H77" s="15">
        <v>10</v>
      </c>
      <c r="I77" s="15">
        <v>39269.999999999985</v>
      </c>
      <c r="J77" s="18"/>
    </row>
    <row r="78" spans="1:10" s="20" customFormat="1" ht="20.25" customHeight="1" outlineLevel="2" x14ac:dyDescent="0.2">
      <c r="A78" s="64" t="s">
        <v>12</v>
      </c>
      <c r="B78" s="18" t="str">
        <f t="shared" si="8"/>
        <v>시흥시</v>
      </c>
      <c r="C78" s="17" t="s">
        <v>767</v>
      </c>
      <c r="D78" s="18" t="s">
        <v>781</v>
      </c>
      <c r="E78" s="18" t="s">
        <v>781</v>
      </c>
      <c r="F78" s="15">
        <v>33.999999999999993</v>
      </c>
      <c r="G78" s="15"/>
      <c r="H78" s="15">
        <v>100</v>
      </c>
      <c r="I78" s="15">
        <v>37867.499999999985</v>
      </c>
      <c r="J78" s="18"/>
    </row>
    <row r="79" spans="1:10" s="20" customFormat="1" ht="20.25" customHeight="1" outlineLevel="2" x14ac:dyDescent="0.2">
      <c r="A79" s="64" t="s">
        <v>12</v>
      </c>
      <c r="B79" s="18" t="str">
        <f t="shared" si="8"/>
        <v>시흥시</v>
      </c>
      <c r="C79" s="17" t="s">
        <v>768</v>
      </c>
      <c r="D79" s="18" t="s">
        <v>781</v>
      </c>
      <c r="E79" s="18" t="s">
        <v>781</v>
      </c>
      <c r="F79" s="15">
        <v>33.999999999999993</v>
      </c>
      <c r="G79" s="15"/>
      <c r="H79" s="15">
        <v>20</v>
      </c>
      <c r="I79" s="15">
        <v>37867.499999999985</v>
      </c>
      <c r="J79" s="18"/>
    </row>
    <row r="80" spans="1:10" s="20" customFormat="1" ht="20.25" customHeight="1" outlineLevel="2" x14ac:dyDescent="0.2">
      <c r="A80" s="64" t="s">
        <v>12</v>
      </c>
      <c r="B80" s="18" t="str">
        <f t="shared" si="8"/>
        <v>시흥시</v>
      </c>
      <c r="C80" s="17" t="s">
        <v>769</v>
      </c>
      <c r="D80" s="18" t="s">
        <v>781</v>
      </c>
      <c r="E80" s="18" t="s">
        <v>781</v>
      </c>
      <c r="F80" s="15">
        <v>13.599999999999996</v>
      </c>
      <c r="G80" s="15"/>
      <c r="H80" s="15">
        <v>1</v>
      </c>
      <c r="I80" s="15">
        <v>11219.999999999996</v>
      </c>
      <c r="J80" s="18"/>
    </row>
    <row r="81" spans="1:10" s="20" customFormat="1" ht="20.25" customHeight="1" outlineLevel="2" x14ac:dyDescent="0.2">
      <c r="A81" s="64" t="s">
        <v>12</v>
      </c>
      <c r="B81" s="18" t="str">
        <f t="shared" si="8"/>
        <v>시흥시</v>
      </c>
      <c r="C81" s="17" t="s">
        <v>735</v>
      </c>
      <c r="D81" s="18" t="s">
        <v>781</v>
      </c>
      <c r="E81" s="18" t="s">
        <v>781</v>
      </c>
      <c r="F81" s="15"/>
      <c r="G81" s="15"/>
      <c r="H81" s="15"/>
      <c r="I81" s="15">
        <v>437232.97687500005</v>
      </c>
      <c r="J81" s="18"/>
    </row>
    <row r="82" spans="1:10" s="20" customFormat="1" ht="20.25" customHeight="1" outlineLevel="2" x14ac:dyDescent="0.2">
      <c r="A82" s="64" t="s">
        <v>12</v>
      </c>
      <c r="B82" s="18" t="str">
        <f t="shared" si="8"/>
        <v>시흥시</v>
      </c>
      <c r="C82" s="17" t="s">
        <v>113</v>
      </c>
      <c r="D82" s="18" t="s">
        <v>781</v>
      </c>
      <c r="E82" s="18" t="s">
        <v>781</v>
      </c>
      <c r="F82" s="15"/>
      <c r="G82" s="15"/>
      <c r="H82" s="15"/>
      <c r="I82" s="15">
        <v>320135.75394204655</v>
      </c>
      <c r="J82" s="18"/>
    </row>
    <row r="83" spans="1:10" s="20" customFormat="1" ht="20.25" customHeight="1" outlineLevel="1" x14ac:dyDescent="0.2">
      <c r="B83" s="29" t="s">
        <v>17</v>
      </c>
      <c r="C83" s="29" t="s">
        <v>223</v>
      </c>
      <c r="D83" s="29"/>
      <c r="E83" s="29"/>
      <c r="F83" s="11">
        <f>SUM(F84:F92)</f>
        <v>6155.6</v>
      </c>
      <c r="G83" s="12">
        <f>SUM(G84:G92)</f>
        <v>0</v>
      </c>
      <c r="H83" s="12">
        <f>SUM(H84:H92)</f>
        <v>8338</v>
      </c>
      <c r="I83" s="12">
        <f>SUM(I84:I92)</f>
        <v>3290934.7360713077</v>
      </c>
      <c r="J83" s="29"/>
    </row>
    <row r="84" spans="1:10" s="20" customFormat="1" ht="20.25" customHeight="1" outlineLevel="2" x14ac:dyDescent="0.2">
      <c r="A84" s="64" t="s">
        <v>12</v>
      </c>
      <c r="B84" s="21" t="str">
        <f>C83</f>
        <v>광명시</v>
      </c>
      <c r="C84" s="27" t="s">
        <v>786</v>
      </c>
      <c r="D84" s="21" t="s">
        <v>787</v>
      </c>
      <c r="E84" s="21" t="s">
        <v>787</v>
      </c>
      <c r="F84" s="24">
        <v>40</v>
      </c>
      <c r="G84" s="24"/>
      <c r="H84" s="24">
        <v>1498</v>
      </c>
      <c r="I84" s="24">
        <v>82500</v>
      </c>
      <c r="J84" s="21"/>
    </row>
    <row r="85" spans="1:10" s="20" customFormat="1" ht="20.25" customHeight="1" outlineLevel="2" x14ac:dyDescent="0.2">
      <c r="A85" s="64" t="s">
        <v>12</v>
      </c>
      <c r="B85" s="18" t="str">
        <f>B84</f>
        <v>광명시</v>
      </c>
      <c r="C85" s="17" t="s">
        <v>788</v>
      </c>
      <c r="D85" s="18" t="s">
        <v>787</v>
      </c>
      <c r="E85" s="18" t="s">
        <v>787</v>
      </c>
      <c r="F85" s="15">
        <v>1500</v>
      </c>
      <c r="G85" s="15"/>
      <c r="H85" s="15">
        <v>2730</v>
      </c>
      <c r="I85" s="15">
        <v>928125</v>
      </c>
      <c r="J85" s="18"/>
    </row>
    <row r="86" spans="1:10" s="20" customFormat="1" ht="20.25" customHeight="1" outlineLevel="2" x14ac:dyDescent="0.2">
      <c r="A86" s="64" t="s">
        <v>12</v>
      </c>
      <c r="B86" s="18" t="str">
        <f t="shared" ref="B86:B92" si="9">B85</f>
        <v>광명시</v>
      </c>
      <c r="C86" s="17" t="s">
        <v>789</v>
      </c>
      <c r="D86" s="18" t="s">
        <v>787</v>
      </c>
      <c r="E86" s="18" t="s">
        <v>787</v>
      </c>
      <c r="F86" s="15">
        <v>4500</v>
      </c>
      <c r="G86" s="15"/>
      <c r="H86" s="15">
        <v>4039</v>
      </c>
      <c r="I86" s="15">
        <v>1650000</v>
      </c>
      <c r="J86" s="18"/>
    </row>
    <row r="87" spans="1:10" s="20" customFormat="1" ht="20.25" customHeight="1" outlineLevel="2" x14ac:dyDescent="0.2">
      <c r="A87" s="64" t="s">
        <v>12</v>
      </c>
      <c r="B87" s="18" t="str">
        <f t="shared" si="9"/>
        <v>광명시</v>
      </c>
      <c r="C87" s="17" t="s">
        <v>785</v>
      </c>
      <c r="D87" s="18" t="s">
        <v>787</v>
      </c>
      <c r="E87" s="18" t="s">
        <v>787</v>
      </c>
      <c r="F87" s="15">
        <v>33.999999999999993</v>
      </c>
      <c r="G87" s="15"/>
      <c r="H87" s="15">
        <v>10</v>
      </c>
      <c r="I87" s="15">
        <v>35062.499999999993</v>
      </c>
      <c r="J87" s="18"/>
    </row>
    <row r="88" spans="1:10" s="20" customFormat="1" ht="20.25" customHeight="1" outlineLevel="2" x14ac:dyDescent="0.2">
      <c r="A88" s="64" t="s">
        <v>12</v>
      </c>
      <c r="B88" s="18" t="str">
        <f t="shared" si="9"/>
        <v>광명시</v>
      </c>
      <c r="C88" s="17" t="s">
        <v>767</v>
      </c>
      <c r="D88" s="18" t="s">
        <v>787</v>
      </c>
      <c r="E88" s="18" t="s">
        <v>787</v>
      </c>
      <c r="F88" s="15">
        <v>33.999999999999993</v>
      </c>
      <c r="G88" s="15"/>
      <c r="H88" s="15">
        <v>50</v>
      </c>
      <c r="I88" s="15">
        <v>35062.499999999993</v>
      </c>
      <c r="J88" s="18"/>
    </row>
    <row r="89" spans="1:10" s="20" customFormat="1" ht="20.25" customHeight="1" outlineLevel="2" x14ac:dyDescent="0.2">
      <c r="A89" s="64" t="s">
        <v>12</v>
      </c>
      <c r="B89" s="18" t="str">
        <f t="shared" si="9"/>
        <v>광명시</v>
      </c>
      <c r="C89" s="17" t="s">
        <v>768</v>
      </c>
      <c r="D89" s="18" t="s">
        <v>787</v>
      </c>
      <c r="E89" s="18" t="s">
        <v>787</v>
      </c>
      <c r="F89" s="15">
        <v>33.999999999999993</v>
      </c>
      <c r="G89" s="15"/>
      <c r="H89" s="15">
        <v>10</v>
      </c>
      <c r="I89" s="15">
        <v>35062.499999999993</v>
      </c>
      <c r="J89" s="18"/>
    </row>
    <row r="90" spans="1:10" s="20" customFormat="1" ht="20.25" customHeight="1" outlineLevel="2" x14ac:dyDescent="0.2">
      <c r="A90" s="64" t="s">
        <v>12</v>
      </c>
      <c r="B90" s="18" t="str">
        <f t="shared" si="9"/>
        <v>광명시</v>
      </c>
      <c r="C90" s="17" t="s">
        <v>769</v>
      </c>
      <c r="D90" s="18" t="s">
        <v>787</v>
      </c>
      <c r="E90" s="18" t="s">
        <v>787</v>
      </c>
      <c r="F90" s="15">
        <v>13.599999999999996</v>
      </c>
      <c r="G90" s="15"/>
      <c r="H90" s="15">
        <v>1</v>
      </c>
      <c r="I90" s="15">
        <v>12622.499999999996</v>
      </c>
      <c r="J90" s="18"/>
    </row>
    <row r="91" spans="1:10" s="20" customFormat="1" ht="20.25" customHeight="1" outlineLevel="2" x14ac:dyDescent="0.2">
      <c r="A91" s="64" t="s">
        <v>12</v>
      </c>
      <c r="B91" s="18" t="str">
        <f t="shared" si="9"/>
        <v>광명시</v>
      </c>
      <c r="C91" s="17" t="s">
        <v>735</v>
      </c>
      <c r="D91" s="18" t="s">
        <v>787</v>
      </c>
      <c r="E91" s="18" t="s">
        <v>787</v>
      </c>
      <c r="F91" s="15"/>
      <c r="G91" s="15"/>
      <c r="H91" s="15"/>
      <c r="I91" s="15">
        <v>203218.731</v>
      </c>
      <c r="J91" s="18"/>
    </row>
    <row r="92" spans="1:10" s="20" customFormat="1" ht="20.25" customHeight="1" outlineLevel="2" x14ac:dyDescent="0.2">
      <c r="A92" s="64" t="s">
        <v>12</v>
      </c>
      <c r="B92" s="18" t="str">
        <f t="shared" si="9"/>
        <v>광명시</v>
      </c>
      <c r="C92" s="17" t="s">
        <v>113</v>
      </c>
      <c r="D92" s="18" t="s">
        <v>787</v>
      </c>
      <c r="E92" s="18" t="s">
        <v>787</v>
      </c>
      <c r="F92" s="15"/>
      <c r="G92" s="15"/>
      <c r="H92" s="15"/>
      <c r="I92" s="15">
        <v>309281.00507130753</v>
      </c>
      <c r="J92" s="18"/>
    </row>
    <row r="93" spans="1:10" s="20" customFormat="1" ht="20.25" customHeight="1" outlineLevel="1" x14ac:dyDescent="0.2">
      <c r="B93" s="29" t="s">
        <v>17</v>
      </c>
      <c r="C93" s="29" t="s">
        <v>240</v>
      </c>
      <c r="D93" s="29"/>
      <c r="E93" s="29"/>
      <c r="F93" s="11">
        <f>SUM(F94:F102)</f>
        <v>4072</v>
      </c>
      <c r="G93" s="12">
        <f>SUM(G94:G102)</f>
        <v>0</v>
      </c>
      <c r="H93" s="12">
        <f>SUM(H94:H102)</f>
        <v>5295</v>
      </c>
      <c r="I93" s="12">
        <f>SUM(I94:I102)</f>
        <v>3261924.9772000001</v>
      </c>
      <c r="J93" s="29"/>
    </row>
    <row r="94" spans="1:10" s="20" customFormat="1" ht="20.25" customHeight="1" outlineLevel="2" x14ac:dyDescent="0.2">
      <c r="A94" s="64" t="s">
        <v>12</v>
      </c>
      <c r="B94" s="18" t="str">
        <f>B100</f>
        <v>군포시</v>
      </c>
      <c r="C94" s="17" t="s">
        <v>790</v>
      </c>
      <c r="D94" s="18" t="s">
        <v>791</v>
      </c>
      <c r="E94" s="18" t="s">
        <v>792</v>
      </c>
      <c r="F94" s="15">
        <v>320</v>
      </c>
      <c r="G94" s="15"/>
      <c r="H94" s="15">
        <v>10</v>
      </c>
      <c r="I94" s="15">
        <v>495000</v>
      </c>
      <c r="J94" s="18"/>
    </row>
    <row r="95" spans="1:10" s="20" customFormat="1" ht="20.25" customHeight="1" outlineLevel="2" x14ac:dyDescent="0.2">
      <c r="A95" s="64" t="s">
        <v>12</v>
      </c>
      <c r="B95" s="18" t="str">
        <f>C93</f>
        <v>군포시</v>
      </c>
      <c r="C95" s="17" t="s">
        <v>793</v>
      </c>
      <c r="D95" s="18" t="s">
        <v>794</v>
      </c>
      <c r="E95" s="18" t="s">
        <v>794</v>
      </c>
      <c r="F95" s="15">
        <v>34</v>
      </c>
      <c r="G95" s="15"/>
      <c r="H95" s="15">
        <v>250</v>
      </c>
      <c r="I95" s="15">
        <v>39187.5</v>
      </c>
      <c r="J95" s="18"/>
    </row>
    <row r="96" spans="1:10" s="20" customFormat="1" ht="20.25" customHeight="1" outlineLevel="2" x14ac:dyDescent="0.2">
      <c r="A96" s="64" t="s">
        <v>12</v>
      </c>
      <c r="B96" s="18" t="str">
        <f t="shared" ref="B96:B100" si="10">B95</f>
        <v>군포시</v>
      </c>
      <c r="C96" s="17" t="s">
        <v>795</v>
      </c>
      <c r="D96" s="18" t="s">
        <v>794</v>
      </c>
      <c r="E96" s="18" t="s">
        <v>794</v>
      </c>
      <c r="F96" s="15">
        <v>3400</v>
      </c>
      <c r="G96" s="15"/>
      <c r="H96" s="15">
        <v>5013</v>
      </c>
      <c r="I96" s="15">
        <v>2165625</v>
      </c>
      <c r="J96" s="18"/>
    </row>
    <row r="97" spans="1:10" s="20" customFormat="1" ht="20.25" customHeight="1" outlineLevel="2" x14ac:dyDescent="0.2">
      <c r="A97" s="64" t="s">
        <v>12</v>
      </c>
      <c r="B97" s="18" t="str">
        <f>B101</f>
        <v>군포시</v>
      </c>
      <c r="C97" s="17" t="s">
        <v>796</v>
      </c>
      <c r="D97" s="18" t="s">
        <v>794</v>
      </c>
      <c r="E97" s="18" t="s">
        <v>794</v>
      </c>
      <c r="F97" s="15">
        <v>46</v>
      </c>
      <c r="G97" s="15"/>
      <c r="H97" s="15">
        <v>1</v>
      </c>
      <c r="I97" s="15">
        <v>13000</v>
      </c>
      <c r="J97" s="18"/>
    </row>
    <row r="98" spans="1:10" s="20" customFormat="1" ht="20.25" customHeight="1" outlineLevel="2" x14ac:dyDescent="0.2">
      <c r="A98" s="64" t="s">
        <v>12</v>
      </c>
      <c r="B98" s="18" t="str">
        <f>B96</f>
        <v>군포시</v>
      </c>
      <c r="C98" s="17" t="s">
        <v>767</v>
      </c>
      <c r="D98" s="18" t="s">
        <v>794</v>
      </c>
      <c r="E98" s="18" t="s">
        <v>794</v>
      </c>
      <c r="F98" s="15">
        <v>67.999999999999986</v>
      </c>
      <c r="G98" s="15"/>
      <c r="H98" s="15">
        <v>10</v>
      </c>
      <c r="I98" s="15">
        <v>70124.999999999985</v>
      </c>
      <c r="J98" s="18"/>
    </row>
    <row r="99" spans="1:10" s="20" customFormat="1" ht="20.25" customHeight="1" outlineLevel="2" x14ac:dyDescent="0.2">
      <c r="A99" s="64" t="s">
        <v>12</v>
      </c>
      <c r="B99" s="18" t="str">
        <f t="shared" si="10"/>
        <v>군포시</v>
      </c>
      <c r="C99" s="17" t="s">
        <v>733</v>
      </c>
      <c r="D99" s="18" t="s">
        <v>794</v>
      </c>
      <c r="E99" s="18" t="s">
        <v>794</v>
      </c>
      <c r="F99" s="15">
        <v>33.999999999999993</v>
      </c>
      <c r="G99" s="15"/>
      <c r="H99" s="15">
        <v>10</v>
      </c>
      <c r="I99" s="15">
        <v>35062.499999999993</v>
      </c>
      <c r="J99" s="18"/>
    </row>
    <row r="100" spans="1:10" s="20" customFormat="1" ht="20.25" customHeight="1" outlineLevel="2" x14ac:dyDescent="0.2">
      <c r="A100" s="64" t="s">
        <v>12</v>
      </c>
      <c r="B100" s="18" t="str">
        <f t="shared" si="10"/>
        <v>군포시</v>
      </c>
      <c r="C100" s="17" t="s">
        <v>734</v>
      </c>
      <c r="D100" s="18" t="s">
        <v>794</v>
      </c>
      <c r="E100" s="18" t="s">
        <v>794</v>
      </c>
      <c r="F100" s="15">
        <v>33.999999999999993</v>
      </c>
      <c r="G100" s="15"/>
      <c r="H100" s="15">
        <v>1</v>
      </c>
      <c r="I100" s="15">
        <v>35062.499999999993</v>
      </c>
      <c r="J100" s="18"/>
    </row>
    <row r="101" spans="1:10" s="20" customFormat="1" ht="20.25" customHeight="1" outlineLevel="2" x14ac:dyDescent="0.2">
      <c r="A101" s="64" t="s">
        <v>12</v>
      </c>
      <c r="B101" s="18" t="str">
        <f>B94</f>
        <v>군포시</v>
      </c>
      <c r="C101" s="17" t="s">
        <v>754</v>
      </c>
      <c r="D101" s="18" t="s">
        <v>794</v>
      </c>
      <c r="E101" s="18" t="s">
        <v>794</v>
      </c>
      <c r="F101" s="15">
        <v>136</v>
      </c>
      <c r="G101" s="15"/>
      <c r="H101" s="15"/>
      <c r="I101" s="15">
        <v>165000</v>
      </c>
      <c r="J101" s="18"/>
    </row>
    <row r="102" spans="1:10" s="20" customFormat="1" ht="20.25" customHeight="1" outlineLevel="2" x14ac:dyDescent="0.2">
      <c r="A102" s="64" t="s">
        <v>12</v>
      </c>
      <c r="B102" s="18" t="str">
        <f>B97</f>
        <v>군포시</v>
      </c>
      <c r="C102" s="17" t="s">
        <v>735</v>
      </c>
      <c r="D102" s="18" t="s">
        <v>794</v>
      </c>
      <c r="E102" s="18" t="s">
        <v>794</v>
      </c>
      <c r="F102" s="15"/>
      <c r="G102" s="15"/>
      <c r="H102" s="15"/>
      <c r="I102" s="15">
        <v>243862.47719999996</v>
      </c>
      <c r="J102" s="18"/>
    </row>
    <row r="103" spans="1:10" s="20" customFormat="1" ht="20.25" customHeight="1" outlineLevel="1" x14ac:dyDescent="0.2">
      <c r="B103" s="29" t="s">
        <v>17</v>
      </c>
      <c r="C103" s="29" t="s">
        <v>23</v>
      </c>
      <c r="D103" s="29"/>
      <c r="E103" s="29"/>
      <c r="F103" s="11">
        <f>SUM(F104:F108)</f>
        <v>1390</v>
      </c>
      <c r="G103" s="12">
        <f>SUM(G104:G108)</f>
        <v>0</v>
      </c>
      <c r="H103" s="12">
        <f>SUM(H104:H108)</f>
        <v>774.24493761063854</v>
      </c>
      <c r="I103" s="12">
        <f>SUM(I104:I108)</f>
        <v>2113203.6646652902</v>
      </c>
      <c r="J103" s="29"/>
    </row>
    <row r="104" spans="1:10" s="20" customFormat="1" ht="20.25" customHeight="1" outlineLevel="2" x14ac:dyDescent="0.2">
      <c r="A104" s="64" t="s">
        <v>12</v>
      </c>
      <c r="B104" s="21" t="str">
        <f>C103</f>
        <v>오산시</v>
      </c>
      <c r="C104" s="13" t="s">
        <v>797</v>
      </c>
      <c r="D104" s="18" t="s">
        <v>248</v>
      </c>
      <c r="E104" s="18" t="s">
        <v>248</v>
      </c>
      <c r="F104" s="14">
        <v>407.99999999999989</v>
      </c>
      <c r="G104" s="14"/>
      <c r="H104" s="15">
        <v>159</v>
      </c>
      <c r="I104" s="15">
        <v>178499.99999999994</v>
      </c>
      <c r="J104" s="18"/>
    </row>
    <row r="105" spans="1:10" s="20" customFormat="1" ht="20.25" customHeight="1" outlineLevel="2" x14ac:dyDescent="0.2">
      <c r="A105" s="64" t="s">
        <v>12</v>
      </c>
      <c r="B105" s="18" t="str">
        <f>B104</f>
        <v>오산시</v>
      </c>
      <c r="C105" s="13" t="s">
        <v>88</v>
      </c>
      <c r="D105" s="18" t="s">
        <v>248</v>
      </c>
      <c r="E105" s="18" t="s">
        <v>248</v>
      </c>
      <c r="F105" s="14">
        <v>744</v>
      </c>
      <c r="G105" s="14"/>
      <c r="H105" s="15">
        <v>615.24493761063854</v>
      </c>
      <c r="I105" s="15">
        <v>270000</v>
      </c>
      <c r="J105" s="18"/>
    </row>
    <row r="106" spans="1:10" s="20" customFormat="1" ht="20.25" customHeight="1" outlineLevel="2" x14ac:dyDescent="0.2">
      <c r="A106" s="64" t="s">
        <v>12</v>
      </c>
      <c r="B106" s="18" t="str">
        <f>B108</f>
        <v>오산시</v>
      </c>
      <c r="C106" s="13" t="s">
        <v>754</v>
      </c>
      <c r="D106" s="18" t="s">
        <v>248</v>
      </c>
      <c r="E106" s="18" t="s">
        <v>248</v>
      </c>
      <c r="F106" s="15">
        <v>238</v>
      </c>
      <c r="G106" s="15"/>
      <c r="H106" s="15"/>
      <c r="I106" s="15">
        <v>224000</v>
      </c>
      <c r="J106" s="18"/>
    </row>
    <row r="107" spans="1:10" s="20" customFormat="1" ht="20.25" customHeight="1" outlineLevel="2" x14ac:dyDescent="0.2">
      <c r="A107" s="64" t="s">
        <v>12</v>
      </c>
      <c r="B107" s="18" t="str">
        <f>B105</f>
        <v>오산시</v>
      </c>
      <c r="C107" s="13" t="s">
        <v>113</v>
      </c>
      <c r="D107" s="18" t="s">
        <v>248</v>
      </c>
      <c r="E107" s="18" t="s">
        <v>248</v>
      </c>
      <c r="F107" s="15"/>
      <c r="G107" s="15"/>
      <c r="H107" s="15"/>
      <c r="I107" s="15">
        <v>1198947.7373652901</v>
      </c>
      <c r="J107" s="18"/>
    </row>
    <row r="108" spans="1:10" s="20" customFormat="1" ht="20.25" customHeight="1" outlineLevel="2" x14ac:dyDescent="0.2">
      <c r="A108" s="64" t="s">
        <v>12</v>
      </c>
      <c r="B108" s="18" t="str">
        <f t="shared" ref="B108" si="11">B107</f>
        <v>오산시</v>
      </c>
      <c r="C108" s="22" t="s">
        <v>735</v>
      </c>
      <c r="D108" s="21" t="s">
        <v>248</v>
      </c>
      <c r="E108" s="21" t="s">
        <v>248</v>
      </c>
      <c r="F108" s="24"/>
      <c r="G108" s="24"/>
      <c r="H108" s="24"/>
      <c r="I108" s="24">
        <v>241755.92729999995</v>
      </c>
      <c r="J108" s="18"/>
    </row>
    <row r="109" spans="1:10" s="20" customFormat="1" ht="20.25" customHeight="1" outlineLevel="1" x14ac:dyDescent="0.2">
      <c r="B109" s="29" t="s">
        <v>13</v>
      </c>
      <c r="C109" s="29" t="s">
        <v>24</v>
      </c>
      <c r="D109" s="29"/>
      <c r="E109" s="29"/>
      <c r="F109" s="11">
        <f>SUM(F110:F117)</f>
        <v>3960</v>
      </c>
      <c r="G109" s="12">
        <f t="shared" ref="G109:I109" si="12">SUM(G110:G117)</f>
        <v>0</v>
      </c>
      <c r="H109" s="12">
        <f t="shared" si="12"/>
        <v>305.67278893384128</v>
      </c>
      <c r="I109" s="12">
        <f t="shared" si="12"/>
        <v>4797692.8114879942</v>
      </c>
      <c r="J109" s="29"/>
    </row>
    <row r="110" spans="1:10" s="20" customFormat="1" ht="20.25" customHeight="1" outlineLevel="2" x14ac:dyDescent="0.2">
      <c r="A110" s="64" t="s">
        <v>12</v>
      </c>
      <c r="B110" s="21" t="str">
        <f>C109</f>
        <v>안성시</v>
      </c>
      <c r="C110" s="13" t="s">
        <v>798</v>
      </c>
      <c r="D110" s="18" t="s">
        <v>799</v>
      </c>
      <c r="E110" s="18" t="s">
        <v>800</v>
      </c>
      <c r="F110" s="14">
        <v>750</v>
      </c>
      <c r="G110" s="14"/>
      <c r="H110" s="15">
        <v>1</v>
      </c>
      <c r="I110" s="15">
        <v>390628.5</v>
      </c>
      <c r="J110" s="18"/>
    </row>
    <row r="111" spans="1:10" s="20" customFormat="1" ht="20.25" customHeight="1" outlineLevel="2" x14ac:dyDescent="0.2">
      <c r="A111" s="64" t="s">
        <v>12</v>
      </c>
      <c r="B111" s="18" t="str">
        <f t="shared" ref="B111:B117" si="13">B110</f>
        <v>안성시</v>
      </c>
      <c r="C111" s="13" t="s">
        <v>801</v>
      </c>
      <c r="D111" s="18" t="s">
        <v>799</v>
      </c>
      <c r="E111" s="18" t="s">
        <v>802</v>
      </c>
      <c r="F111" s="15">
        <v>800</v>
      </c>
      <c r="G111" s="15"/>
      <c r="H111" s="15">
        <v>1</v>
      </c>
      <c r="I111" s="15">
        <v>430000</v>
      </c>
      <c r="J111" s="18"/>
    </row>
    <row r="112" spans="1:10" s="20" customFormat="1" ht="20.25" customHeight="1" outlineLevel="2" x14ac:dyDescent="0.2">
      <c r="A112" s="64" t="s">
        <v>12</v>
      </c>
      <c r="B112" s="18" t="str">
        <f t="shared" si="13"/>
        <v>안성시</v>
      </c>
      <c r="C112" s="13" t="s">
        <v>803</v>
      </c>
      <c r="D112" s="18" t="s">
        <v>804</v>
      </c>
      <c r="E112" s="18" t="s">
        <v>805</v>
      </c>
      <c r="F112" s="15">
        <v>20</v>
      </c>
      <c r="G112" s="15"/>
      <c r="H112" s="15">
        <v>1</v>
      </c>
      <c r="I112" s="15">
        <v>25000</v>
      </c>
      <c r="J112" s="18"/>
    </row>
    <row r="113" spans="1:10" s="20" customFormat="1" ht="20.25" customHeight="1" outlineLevel="2" x14ac:dyDescent="0.2">
      <c r="A113" s="64" t="s">
        <v>12</v>
      </c>
      <c r="B113" s="18" t="str">
        <f t="shared" si="13"/>
        <v>안성시</v>
      </c>
      <c r="C113" s="13" t="s">
        <v>806</v>
      </c>
      <c r="D113" s="18" t="s">
        <v>807</v>
      </c>
      <c r="E113" s="18" t="s">
        <v>808</v>
      </c>
      <c r="F113" s="15">
        <v>1900</v>
      </c>
      <c r="G113" s="15"/>
      <c r="H113" s="15">
        <v>1</v>
      </c>
      <c r="I113" s="15">
        <v>2260000</v>
      </c>
      <c r="J113" s="18"/>
    </row>
    <row r="114" spans="1:10" s="20" customFormat="1" ht="20.25" customHeight="1" outlineLevel="2" x14ac:dyDescent="0.2">
      <c r="A114" s="64" t="s">
        <v>12</v>
      </c>
      <c r="B114" s="21" t="str">
        <f t="shared" si="13"/>
        <v>안성시</v>
      </c>
      <c r="C114" s="13" t="s">
        <v>809</v>
      </c>
      <c r="D114" s="18" t="s">
        <v>264</v>
      </c>
      <c r="E114" s="18" t="s">
        <v>264</v>
      </c>
      <c r="F114" s="14">
        <v>101.99999999999997</v>
      </c>
      <c r="G114" s="14"/>
      <c r="H114" s="15">
        <v>44</v>
      </c>
      <c r="I114" s="15">
        <v>30599.999999999989</v>
      </c>
      <c r="J114" s="18"/>
    </row>
    <row r="115" spans="1:10" s="20" customFormat="1" ht="20.25" customHeight="1" outlineLevel="2" x14ac:dyDescent="0.2">
      <c r="A115" s="64" t="s">
        <v>12</v>
      </c>
      <c r="B115" s="18" t="str">
        <f t="shared" si="13"/>
        <v>안성시</v>
      </c>
      <c r="C115" s="13" t="s">
        <v>810</v>
      </c>
      <c r="D115" s="18" t="s">
        <v>264</v>
      </c>
      <c r="E115" s="18" t="s">
        <v>264</v>
      </c>
      <c r="F115" s="15">
        <v>388.00000000000006</v>
      </c>
      <c r="G115" s="15"/>
      <c r="H115" s="15">
        <v>257.67278893384128</v>
      </c>
      <c r="I115" s="15">
        <v>155000.00000000003</v>
      </c>
      <c r="J115" s="18"/>
    </row>
    <row r="116" spans="1:10" s="20" customFormat="1" ht="20.25" customHeight="1" outlineLevel="2" x14ac:dyDescent="0.2">
      <c r="A116" s="64" t="s">
        <v>12</v>
      </c>
      <c r="B116" s="18" t="str">
        <f t="shared" si="13"/>
        <v>안성시</v>
      </c>
      <c r="C116" s="26" t="s">
        <v>113</v>
      </c>
      <c r="D116" s="18" t="s">
        <v>264</v>
      </c>
      <c r="E116" s="18" t="s">
        <v>264</v>
      </c>
      <c r="F116" s="14"/>
      <c r="G116" s="14"/>
      <c r="H116" s="14"/>
      <c r="I116" s="14">
        <v>1198947.7373652901</v>
      </c>
      <c r="J116" s="18"/>
    </row>
    <row r="117" spans="1:10" s="20" customFormat="1" ht="20.25" customHeight="1" outlineLevel="2" x14ac:dyDescent="0.2">
      <c r="A117" s="64" t="s">
        <v>12</v>
      </c>
      <c r="B117" s="18" t="str">
        <f t="shared" si="13"/>
        <v>안성시</v>
      </c>
      <c r="C117" s="13" t="s">
        <v>735</v>
      </c>
      <c r="D117" s="18" t="s">
        <v>264</v>
      </c>
      <c r="E117" s="18" t="s">
        <v>264</v>
      </c>
      <c r="F117" s="14"/>
      <c r="G117" s="14"/>
      <c r="H117" s="15"/>
      <c r="I117" s="15">
        <v>307516.57412270398</v>
      </c>
      <c r="J117" s="25"/>
    </row>
    <row r="118" spans="1:10" s="20" customFormat="1" ht="20.25" customHeight="1" outlineLevel="1" x14ac:dyDescent="0.2">
      <c r="B118" s="29" t="s">
        <v>17</v>
      </c>
      <c r="C118" s="29" t="s">
        <v>25</v>
      </c>
      <c r="D118" s="29"/>
      <c r="E118" s="29"/>
      <c r="F118" s="11">
        <f>SUM(F119:F129)</f>
        <v>3270</v>
      </c>
      <c r="G118" s="12">
        <f>SUM(G119:G129)</f>
        <v>0</v>
      </c>
      <c r="H118" s="12">
        <f>SUM(H119:H129)</f>
        <v>7319</v>
      </c>
      <c r="I118" s="12">
        <f>SUM(I119:I129)</f>
        <v>3368048.4189158888</v>
      </c>
      <c r="J118" s="29"/>
    </row>
    <row r="119" spans="1:10" s="20" customFormat="1" ht="20.25" customHeight="1" outlineLevel="2" x14ac:dyDescent="0.2">
      <c r="A119" s="64" t="s">
        <v>12</v>
      </c>
      <c r="B119" s="21" t="str">
        <f>C118</f>
        <v>의왕시</v>
      </c>
      <c r="C119" s="17" t="s">
        <v>793</v>
      </c>
      <c r="D119" s="18" t="s">
        <v>811</v>
      </c>
      <c r="E119" s="18" t="s">
        <v>811</v>
      </c>
      <c r="F119" s="15">
        <v>34</v>
      </c>
      <c r="G119" s="15"/>
      <c r="H119" s="15">
        <v>100</v>
      </c>
      <c r="I119" s="15">
        <v>39187.5</v>
      </c>
      <c r="J119" s="28"/>
    </row>
    <row r="120" spans="1:10" s="20" customFormat="1" ht="20.25" customHeight="1" outlineLevel="2" x14ac:dyDescent="0.2">
      <c r="A120" s="64" t="s">
        <v>12</v>
      </c>
      <c r="B120" s="18" t="str">
        <f>B119</f>
        <v>의왕시</v>
      </c>
      <c r="C120" s="17" t="s">
        <v>812</v>
      </c>
      <c r="D120" s="18" t="s">
        <v>811</v>
      </c>
      <c r="E120" s="18" t="s">
        <v>811</v>
      </c>
      <c r="F120" s="15">
        <v>20</v>
      </c>
      <c r="G120" s="15"/>
      <c r="H120" s="15">
        <v>2180</v>
      </c>
      <c r="I120" s="15">
        <v>41250</v>
      </c>
      <c r="J120" s="28"/>
    </row>
    <row r="121" spans="1:10" s="20" customFormat="1" ht="20.25" customHeight="1" outlineLevel="2" x14ac:dyDescent="0.2">
      <c r="A121" s="64" t="s">
        <v>12</v>
      </c>
      <c r="B121" s="18" t="str">
        <f t="shared" ref="B121:B129" si="14">B120</f>
        <v>의왕시</v>
      </c>
      <c r="C121" s="17" t="s">
        <v>813</v>
      </c>
      <c r="D121" s="18" t="s">
        <v>811</v>
      </c>
      <c r="E121" s="18" t="s">
        <v>811</v>
      </c>
      <c r="F121" s="15">
        <v>20</v>
      </c>
      <c r="G121" s="15"/>
      <c r="H121" s="15">
        <v>1719</v>
      </c>
      <c r="I121" s="15">
        <v>82500</v>
      </c>
      <c r="J121" s="28"/>
    </row>
    <row r="122" spans="1:10" s="20" customFormat="1" ht="20.25" customHeight="1" outlineLevel="2" x14ac:dyDescent="0.2">
      <c r="A122" s="64" t="s">
        <v>12</v>
      </c>
      <c r="B122" s="18" t="str">
        <f t="shared" si="14"/>
        <v>의왕시</v>
      </c>
      <c r="C122" s="17" t="s">
        <v>814</v>
      </c>
      <c r="D122" s="18" t="s">
        <v>811</v>
      </c>
      <c r="E122" s="18" t="s">
        <v>811</v>
      </c>
      <c r="F122" s="15">
        <v>1720</v>
      </c>
      <c r="G122" s="15"/>
      <c r="H122" s="15">
        <v>1950</v>
      </c>
      <c r="I122" s="15">
        <v>1682999.9999999998</v>
      </c>
      <c r="J122" s="28"/>
    </row>
    <row r="123" spans="1:10" s="20" customFormat="1" ht="20.25" customHeight="1" outlineLevel="2" x14ac:dyDescent="0.2">
      <c r="A123" s="64" t="s">
        <v>12</v>
      </c>
      <c r="B123" s="18" t="str">
        <f t="shared" si="14"/>
        <v>의왕시</v>
      </c>
      <c r="C123" s="17" t="s">
        <v>815</v>
      </c>
      <c r="D123" s="18" t="s">
        <v>811</v>
      </c>
      <c r="E123" s="18" t="s">
        <v>811</v>
      </c>
      <c r="F123" s="15">
        <v>1000</v>
      </c>
      <c r="G123" s="15"/>
      <c r="H123" s="15">
        <v>1344</v>
      </c>
      <c r="I123" s="15">
        <v>618750</v>
      </c>
      <c r="J123" s="28"/>
    </row>
    <row r="124" spans="1:10" s="20" customFormat="1" ht="20.25" customHeight="1" outlineLevel="2" x14ac:dyDescent="0.2">
      <c r="A124" s="64" t="s">
        <v>12</v>
      </c>
      <c r="B124" s="18" t="str">
        <f t="shared" si="14"/>
        <v>의왕시</v>
      </c>
      <c r="C124" s="17" t="s">
        <v>778</v>
      </c>
      <c r="D124" s="18" t="s">
        <v>811</v>
      </c>
      <c r="E124" s="18" t="s">
        <v>811</v>
      </c>
      <c r="F124" s="15">
        <v>203.99999999999994</v>
      </c>
      <c r="G124" s="15"/>
      <c r="H124" s="15">
        <v>10</v>
      </c>
      <c r="I124" s="15">
        <v>210374.99999999994</v>
      </c>
      <c r="J124" s="18"/>
    </row>
    <row r="125" spans="1:10" s="20" customFormat="1" ht="20.25" customHeight="1" outlineLevel="2" x14ac:dyDescent="0.2">
      <c r="A125" s="64" t="s">
        <v>12</v>
      </c>
      <c r="B125" s="18" t="str">
        <f t="shared" si="14"/>
        <v>의왕시</v>
      </c>
      <c r="C125" s="17" t="s">
        <v>816</v>
      </c>
      <c r="D125" s="18" t="s">
        <v>811</v>
      </c>
      <c r="E125" s="18" t="s">
        <v>811</v>
      </c>
      <c r="F125" s="15">
        <v>135.99999999999997</v>
      </c>
      <c r="G125" s="15"/>
      <c r="H125" s="15">
        <v>10</v>
      </c>
      <c r="I125" s="15">
        <v>140249.99999999997</v>
      </c>
      <c r="J125" s="18"/>
    </row>
    <row r="126" spans="1:10" s="20" customFormat="1" ht="20.25" customHeight="1" outlineLevel="2" x14ac:dyDescent="0.2">
      <c r="A126" s="64" t="s">
        <v>12</v>
      </c>
      <c r="B126" s="18" t="str">
        <f t="shared" si="14"/>
        <v>의왕시</v>
      </c>
      <c r="C126" s="17" t="s">
        <v>779</v>
      </c>
      <c r="D126" s="18" t="s">
        <v>811</v>
      </c>
      <c r="E126" s="18" t="s">
        <v>811</v>
      </c>
      <c r="F126" s="15">
        <v>67.999999999999986</v>
      </c>
      <c r="G126" s="15"/>
      <c r="H126" s="15">
        <v>5</v>
      </c>
      <c r="I126" s="15">
        <v>51892.499999999985</v>
      </c>
      <c r="J126" s="18"/>
    </row>
    <row r="127" spans="1:10" s="20" customFormat="1" ht="20.25" customHeight="1" outlineLevel="2" x14ac:dyDescent="0.2">
      <c r="A127" s="64" t="s">
        <v>12</v>
      </c>
      <c r="B127" s="18" t="str">
        <f t="shared" si="14"/>
        <v>의왕시</v>
      </c>
      <c r="C127" s="17" t="s">
        <v>734</v>
      </c>
      <c r="D127" s="18" t="s">
        <v>811</v>
      </c>
      <c r="E127" s="18" t="s">
        <v>811</v>
      </c>
      <c r="F127" s="15">
        <v>67.999999999999986</v>
      </c>
      <c r="G127" s="15"/>
      <c r="H127" s="15">
        <v>1</v>
      </c>
      <c r="I127" s="15">
        <v>70124.999999999985</v>
      </c>
      <c r="J127" s="18"/>
    </row>
    <row r="128" spans="1:10" s="20" customFormat="1" ht="20.25" customHeight="1" outlineLevel="2" x14ac:dyDescent="0.2">
      <c r="A128" s="64" t="s">
        <v>12</v>
      </c>
      <c r="B128" s="18" t="str">
        <f t="shared" si="14"/>
        <v>의왕시</v>
      </c>
      <c r="C128" s="17" t="s">
        <v>735</v>
      </c>
      <c r="D128" s="18" t="s">
        <v>811</v>
      </c>
      <c r="E128" s="18" t="s">
        <v>811</v>
      </c>
      <c r="F128" s="15" t="s">
        <v>817</v>
      </c>
      <c r="G128" s="15" t="s">
        <v>817</v>
      </c>
      <c r="H128" s="15" t="s">
        <v>817</v>
      </c>
      <c r="I128" s="15">
        <v>121931.23859999998</v>
      </c>
      <c r="J128" s="18"/>
    </row>
    <row r="129" spans="1:10" s="20" customFormat="1" ht="20.25" customHeight="1" outlineLevel="2" x14ac:dyDescent="0.2">
      <c r="A129" s="64" t="s">
        <v>12</v>
      </c>
      <c r="B129" s="18" t="str">
        <f t="shared" si="14"/>
        <v>의왕시</v>
      </c>
      <c r="C129" s="17" t="s">
        <v>113</v>
      </c>
      <c r="D129" s="18" t="s">
        <v>811</v>
      </c>
      <c r="E129" s="18" t="s">
        <v>811</v>
      </c>
      <c r="F129" s="15"/>
      <c r="G129" s="15"/>
      <c r="H129" s="15"/>
      <c r="I129" s="15">
        <v>308787.18031588895</v>
      </c>
      <c r="J129" s="18"/>
    </row>
    <row r="130" spans="1:10" ht="20.25" customHeight="1" x14ac:dyDescent="0.15">
      <c r="B130" s="7" t="s">
        <v>11</v>
      </c>
      <c r="C130" s="7" t="s">
        <v>26</v>
      </c>
      <c r="D130" s="8"/>
      <c r="E130" s="8"/>
      <c r="F130" s="9">
        <f>SUM(F131,F136,F140,F143,F147,F152)</f>
        <v>23877</v>
      </c>
      <c r="G130" s="10">
        <f>SUM(G131,G136,G140,G143,G147,G152)</f>
        <v>0</v>
      </c>
      <c r="H130" s="10">
        <f>SUM(H131,H136,H140,H143,H147,H152)</f>
        <v>16023</v>
      </c>
      <c r="I130" s="10">
        <f>SUM(I131,I136,I140,I143,I147,I152)</f>
        <v>11674364</v>
      </c>
      <c r="J130" s="10"/>
    </row>
    <row r="131" spans="1:10" s="20" customFormat="1" ht="20.25" customHeight="1" outlineLevel="1" x14ac:dyDescent="0.2">
      <c r="B131" s="29" t="s">
        <v>17</v>
      </c>
      <c r="C131" s="29" t="s">
        <v>27</v>
      </c>
      <c r="D131" s="29"/>
      <c r="E131" s="29"/>
      <c r="F131" s="11">
        <f>SUM(F132:F135)</f>
        <v>10075</v>
      </c>
      <c r="G131" s="12">
        <f t="shared" ref="G131:I131" si="15">SUM(G132:G135)</f>
        <v>0</v>
      </c>
      <c r="H131" s="12">
        <f t="shared" si="15"/>
        <v>10573</v>
      </c>
      <c r="I131" s="12">
        <f t="shared" si="15"/>
        <v>3698715</v>
      </c>
      <c r="J131" s="29"/>
    </row>
    <row r="132" spans="1:10" ht="20.25" customHeight="1" outlineLevel="2" x14ac:dyDescent="0.15">
      <c r="A132" s="64" t="s">
        <v>961</v>
      </c>
      <c r="B132" s="21" t="str">
        <f>C131</f>
        <v>성남시</v>
      </c>
      <c r="C132" s="40" t="s">
        <v>818</v>
      </c>
      <c r="D132" s="18" t="s">
        <v>289</v>
      </c>
      <c r="E132" s="18" t="s">
        <v>289</v>
      </c>
      <c r="F132" s="31">
        <v>3421</v>
      </c>
      <c r="G132" s="31"/>
      <c r="H132" s="31">
        <v>2173</v>
      </c>
      <c r="I132" s="31">
        <v>1092964</v>
      </c>
      <c r="J132" s="18"/>
    </row>
    <row r="133" spans="1:10" ht="20.25" customHeight="1" outlineLevel="2" x14ac:dyDescent="0.15">
      <c r="A133" s="64" t="s">
        <v>961</v>
      </c>
      <c r="B133" s="18" t="str">
        <f>B132</f>
        <v>성남시</v>
      </c>
      <c r="C133" s="40" t="s">
        <v>819</v>
      </c>
      <c r="D133" s="18" t="s">
        <v>290</v>
      </c>
      <c r="E133" s="18" t="s">
        <v>290</v>
      </c>
      <c r="F133" s="31">
        <v>2665</v>
      </c>
      <c r="G133" s="31"/>
      <c r="H133" s="31">
        <v>4354</v>
      </c>
      <c r="I133" s="31">
        <v>527044</v>
      </c>
      <c r="J133" s="18"/>
    </row>
    <row r="134" spans="1:10" ht="20.25" customHeight="1" outlineLevel="2" x14ac:dyDescent="0.15">
      <c r="A134" s="64" t="s">
        <v>961</v>
      </c>
      <c r="B134" s="18" t="str">
        <f t="shared" ref="B134:B135" si="16">B133</f>
        <v>성남시</v>
      </c>
      <c r="C134" s="40" t="s">
        <v>820</v>
      </c>
      <c r="D134" s="18" t="s">
        <v>821</v>
      </c>
      <c r="E134" s="18" t="s">
        <v>821</v>
      </c>
      <c r="F134" s="31">
        <v>1905</v>
      </c>
      <c r="G134" s="31"/>
      <c r="H134" s="31">
        <v>1389</v>
      </c>
      <c r="I134" s="31">
        <v>1023083</v>
      </c>
      <c r="J134" s="18"/>
    </row>
    <row r="135" spans="1:10" ht="20.25" customHeight="1" outlineLevel="2" x14ac:dyDescent="0.15">
      <c r="A135" s="64" t="s">
        <v>961</v>
      </c>
      <c r="B135" s="18" t="str">
        <f t="shared" si="16"/>
        <v>성남시</v>
      </c>
      <c r="C135" s="40" t="s">
        <v>822</v>
      </c>
      <c r="D135" s="18" t="s">
        <v>823</v>
      </c>
      <c r="E135" s="18" t="s">
        <v>823</v>
      </c>
      <c r="F135" s="31">
        <v>2084</v>
      </c>
      <c r="G135" s="31"/>
      <c r="H135" s="31">
        <v>2657</v>
      </c>
      <c r="I135" s="31">
        <v>1055624</v>
      </c>
      <c r="J135" s="18"/>
    </row>
    <row r="136" spans="1:10" s="20" customFormat="1" ht="20.25" customHeight="1" outlineLevel="1" x14ac:dyDescent="0.2">
      <c r="B136" s="29" t="s">
        <v>17</v>
      </c>
      <c r="C136" s="29" t="s">
        <v>28</v>
      </c>
      <c r="D136" s="29"/>
      <c r="E136" s="29"/>
      <c r="F136" s="11">
        <f>SUM(F137:F139)</f>
        <v>4049</v>
      </c>
      <c r="G136" s="12">
        <f>SUM(G137:G139)</f>
        <v>0</v>
      </c>
      <c r="H136" s="12">
        <f>SUM(H137:H139)</f>
        <v>710</v>
      </c>
      <c r="I136" s="12">
        <f>SUM(I137:I139)</f>
        <v>2427051</v>
      </c>
      <c r="J136" s="29"/>
    </row>
    <row r="137" spans="1:10" ht="20.25" customHeight="1" outlineLevel="2" x14ac:dyDescent="0.15">
      <c r="A137" s="64" t="s">
        <v>961</v>
      </c>
      <c r="B137" s="21" t="str">
        <f>C136</f>
        <v>광주시</v>
      </c>
      <c r="C137" s="30" t="s">
        <v>824</v>
      </c>
      <c r="D137" s="18" t="s">
        <v>825</v>
      </c>
      <c r="E137" s="18" t="s">
        <v>826</v>
      </c>
      <c r="F137" s="31">
        <v>1600</v>
      </c>
      <c r="G137" s="31"/>
      <c r="H137" s="31">
        <v>50</v>
      </c>
      <c r="I137" s="31">
        <v>1000000</v>
      </c>
      <c r="J137" s="18"/>
    </row>
    <row r="138" spans="1:10" ht="20.25" customHeight="1" outlineLevel="2" x14ac:dyDescent="0.15">
      <c r="A138" s="64" t="s">
        <v>961</v>
      </c>
      <c r="B138" s="18" t="str">
        <f>B137</f>
        <v>광주시</v>
      </c>
      <c r="C138" s="30" t="s">
        <v>827</v>
      </c>
      <c r="D138" s="18" t="s">
        <v>828</v>
      </c>
      <c r="E138" s="18" t="s">
        <v>829</v>
      </c>
      <c r="F138" s="31">
        <v>1500</v>
      </c>
      <c r="G138" s="31"/>
      <c r="H138" s="31">
        <v>20</v>
      </c>
      <c r="I138" s="31">
        <v>1000000</v>
      </c>
      <c r="J138" s="18"/>
    </row>
    <row r="139" spans="1:10" ht="20.25" customHeight="1" outlineLevel="2" x14ac:dyDescent="0.15">
      <c r="A139" s="64" t="s">
        <v>961</v>
      </c>
      <c r="B139" s="18" t="str">
        <f t="shared" ref="B139" si="17">B138</f>
        <v>광주시</v>
      </c>
      <c r="C139" s="30" t="s">
        <v>830</v>
      </c>
      <c r="D139" s="18" t="s">
        <v>831</v>
      </c>
      <c r="E139" s="18" t="s">
        <v>832</v>
      </c>
      <c r="F139" s="31">
        <v>949</v>
      </c>
      <c r="G139" s="31"/>
      <c r="H139" s="31">
        <v>640</v>
      </c>
      <c r="I139" s="31">
        <v>427051</v>
      </c>
      <c r="J139" s="18"/>
    </row>
    <row r="140" spans="1:10" s="20" customFormat="1" ht="20.25" customHeight="1" outlineLevel="1" x14ac:dyDescent="0.2">
      <c r="B140" s="29" t="s">
        <v>17</v>
      </c>
      <c r="C140" s="29" t="s">
        <v>29</v>
      </c>
      <c r="D140" s="29"/>
      <c r="E140" s="29"/>
      <c r="F140" s="11">
        <f>SUM(F141:F142)</f>
        <v>805</v>
      </c>
      <c r="G140" s="12">
        <f t="shared" ref="G140:I140" si="18">SUM(G141:G142)</f>
        <v>0</v>
      </c>
      <c r="H140" s="12">
        <f t="shared" si="18"/>
        <v>50</v>
      </c>
      <c r="I140" s="12">
        <f t="shared" si="18"/>
        <v>483000</v>
      </c>
      <c r="J140" s="29"/>
    </row>
    <row r="141" spans="1:10" ht="20.25" customHeight="1" outlineLevel="2" x14ac:dyDescent="0.15">
      <c r="A141" s="64" t="s">
        <v>961</v>
      </c>
      <c r="B141" s="21" t="str">
        <f>C140</f>
        <v>하남시</v>
      </c>
      <c r="C141" s="30" t="s">
        <v>833</v>
      </c>
      <c r="D141" s="18" t="s">
        <v>834</v>
      </c>
      <c r="E141" s="18" t="s">
        <v>835</v>
      </c>
      <c r="F141" s="31">
        <v>355</v>
      </c>
      <c r="G141" s="31"/>
      <c r="H141" s="31">
        <v>25</v>
      </c>
      <c r="I141" s="31">
        <v>213000</v>
      </c>
      <c r="J141" s="18"/>
    </row>
    <row r="142" spans="1:10" ht="20.25" customHeight="1" outlineLevel="2" x14ac:dyDescent="0.15">
      <c r="A142" s="64" t="s">
        <v>961</v>
      </c>
      <c r="B142" s="18" t="str">
        <f>B141</f>
        <v>하남시</v>
      </c>
      <c r="C142" s="51" t="s">
        <v>836</v>
      </c>
      <c r="D142" s="21" t="s">
        <v>837</v>
      </c>
      <c r="E142" s="21" t="s">
        <v>838</v>
      </c>
      <c r="F142" s="43">
        <v>450</v>
      </c>
      <c r="G142" s="43"/>
      <c r="H142" s="43">
        <v>25</v>
      </c>
      <c r="I142" s="43">
        <v>270000</v>
      </c>
      <c r="J142" s="21"/>
    </row>
    <row r="143" spans="1:10" s="20" customFormat="1" ht="20.25" customHeight="1" outlineLevel="1" x14ac:dyDescent="0.2">
      <c r="B143" s="29" t="s">
        <v>17</v>
      </c>
      <c r="C143" s="29" t="s">
        <v>30</v>
      </c>
      <c r="D143" s="29"/>
      <c r="E143" s="29"/>
      <c r="F143" s="11">
        <f>SUM(F144:F146)</f>
        <v>4290</v>
      </c>
      <c r="G143" s="12">
        <f t="shared" ref="G143:I143" si="19">SUM(G144:G146)</f>
        <v>0</v>
      </c>
      <c r="H143" s="12">
        <f t="shared" si="19"/>
        <v>2710</v>
      </c>
      <c r="I143" s="12">
        <f t="shared" si="19"/>
        <v>2743065</v>
      </c>
      <c r="J143" s="29"/>
    </row>
    <row r="144" spans="1:10" ht="20.25" customHeight="1" outlineLevel="2" x14ac:dyDescent="0.15">
      <c r="A144" s="64" t="s">
        <v>961</v>
      </c>
      <c r="B144" s="21" t="str">
        <f>C143</f>
        <v>이천시</v>
      </c>
      <c r="C144" s="30" t="s">
        <v>839</v>
      </c>
      <c r="D144" s="18" t="s">
        <v>840</v>
      </c>
      <c r="E144" s="18" t="s">
        <v>841</v>
      </c>
      <c r="F144" s="31">
        <v>2474</v>
      </c>
      <c r="G144" s="31"/>
      <c r="H144" s="31">
        <v>80</v>
      </c>
      <c r="I144" s="31">
        <v>1237000</v>
      </c>
      <c r="J144" s="18"/>
    </row>
    <row r="145" spans="1:10" ht="20.25" customHeight="1" outlineLevel="2" x14ac:dyDescent="0.15">
      <c r="A145" s="64" t="s">
        <v>961</v>
      </c>
      <c r="B145" s="18" t="str">
        <f>B144</f>
        <v>이천시</v>
      </c>
      <c r="C145" s="30" t="s">
        <v>842</v>
      </c>
      <c r="D145" s="18" t="s">
        <v>843</v>
      </c>
      <c r="E145" s="18" t="s">
        <v>844</v>
      </c>
      <c r="F145" s="31">
        <v>873</v>
      </c>
      <c r="G145" s="31"/>
      <c r="H145" s="31">
        <v>200</v>
      </c>
      <c r="I145" s="31">
        <v>873000</v>
      </c>
      <c r="J145" s="18"/>
    </row>
    <row r="146" spans="1:10" ht="20.25" customHeight="1" outlineLevel="2" x14ac:dyDescent="0.15">
      <c r="A146" s="64" t="s">
        <v>961</v>
      </c>
      <c r="B146" s="18" t="str">
        <f t="shared" ref="B146" si="20">B145</f>
        <v>이천시</v>
      </c>
      <c r="C146" s="30" t="s">
        <v>287</v>
      </c>
      <c r="D146" s="18" t="s">
        <v>294</v>
      </c>
      <c r="E146" s="18" t="s">
        <v>294</v>
      </c>
      <c r="F146" s="31">
        <v>943</v>
      </c>
      <c r="G146" s="31"/>
      <c r="H146" s="31">
        <v>2430</v>
      </c>
      <c r="I146" s="31">
        <v>633065</v>
      </c>
      <c r="J146" s="18"/>
    </row>
    <row r="147" spans="1:10" s="20" customFormat="1" ht="20.25" customHeight="1" outlineLevel="1" x14ac:dyDescent="0.2">
      <c r="B147" s="29" t="s">
        <v>17</v>
      </c>
      <c r="C147" s="29" t="s">
        <v>31</v>
      </c>
      <c r="D147" s="29"/>
      <c r="E147" s="29"/>
      <c r="F147" s="11">
        <f>SUM(F148:F151)</f>
        <v>4233</v>
      </c>
      <c r="G147" s="12">
        <f t="shared" ref="G147:I147" si="21">SUM(G148:G151)</f>
        <v>0</v>
      </c>
      <c r="H147" s="12">
        <f t="shared" si="21"/>
        <v>1920</v>
      </c>
      <c r="I147" s="12">
        <f t="shared" si="21"/>
        <v>2052961</v>
      </c>
      <c r="J147" s="29"/>
    </row>
    <row r="148" spans="1:10" ht="20.25" customHeight="1" outlineLevel="2" x14ac:dyDescent="0.15">
      <c r="A148" s="64" t="s">
        <v>961</v>
      </c>
      <c r="B148" s="21" t="str">
        <f>C147</f>
        <v>여주시</v>
      </c>
      <c r="C148" s="30" t="s">
        <v>845</v>
      </c>
      <c r="D148" s="18" t="s">
        <v>846</v>
      </c>
      <c r="E148" s="18" t="s">
        <v>847</v>
      </c>
      <c r="F148" s="31">
        <v>2500</v>
      </c>
      <c r="G148" s="31"/>
      <c r="H148" s="31">
        <v>50</v>
      </c>
      <c r="I148" s="31">
        <v>1200000</v>
      </c>
      <c r="J148" s="18"/>
    </row>
    <row r="149" spans="1:10" ht="20.25" customHeight="1" outlineLevel="2" x14ac:dyDescent="0.15">
      <c r="A149" s="64" t="s">
        <v>961</v>
      </c>
      <c r="B149" s="18" t="str">
        <f>B148</f>
        <v>여주시</v>
      </c>
      <c r="C149" s="30" t="s">
        <v>848</v>
      </c>
      <c r="D149" s="18" t="s">
        <v>849</v>
      </c>
      <c r="E149" s="18" t="s">
        <v>850</v>
      </c>
      <c r="F149" s="31">
        <v>1056</v>
      </c>
      <c r="G149" s="31"/>
      <c r="H149" s="31">
        <v>756</v>
      </c>
      <c r="I149" s="31">
        <v>458938</v>
      </c>
      <c r="J149" s="18"/>
    </row>
    <row r="150" spans="1:10" ht="20.25" customHeight="1" outlineLevel="2" x14ac:dyDescent="0.15">
      <c r="A150" s="64" t="s">
        <v>961</v>
      </c>
      <c r="B150" s="18" t="str">
        <f t="shared" ref="B150:B151" si="22">B149</f>
        <v>여주시</v>
      </c>
      <c r="C150" s="30" t="s">
        <v>851</v>
      </c>
      <c r="D150" s="18" t="s">
        <v>852</v>
      </c>
      <c r="E150" s="18" t="s">
        <v>852</v>
      </c>
      <c r="F150" s="31">
        <v>100</v>
      </c>
      <c r="G150" s="31"/>
      <c r="H150" s="31">
        <v>808</v>
      </c>
      <c r="I150" s="31">
        <v>88310</v>
      </c>
      <c r="J150" s="18"/>
    </row>
    <row r="151" spans="1:10" ht="20.25" customHeight="1" outlineLevel="2" x14ac:dyDescent="0.15">
      <c r="A151" s="64" t="s">
        <v>961</v>
      </c>
      <c r="B151" s="18" t="str">
        <f t="shared" si="22"/>
        <v>여주시</v>
      </c>
      <c r="C151" s="51" t="s">
        <v>853</v>
      </c>
      <c r="D151" s="21" t="s">
        <v>854</v>
      </c>
      <c r="E151" s="21" t="s">
        <v>855</v>
      </c>
      <c r="F151" s="43">
        <v>577</v>
      </c>
      <c r="G151" s="43"/>
      <c r="H151" s="43">
        <v>306</v>
      </c>
      <c r="I151" s="43">
        <v>305713</v>
      </c>
      <c r="J151" s="21"/>
    </row>
    <row r="152" spans="1:10" s="20" customFormat="1" ht="20.25" customHeight="1" outlineLevel="1" x14ac:dyDescent="0.2">
      <c r="B152" s="29" t="s">
        <v>17</v>
      </c>
      <c r="C152" s="29" t="s">
        <v>363</v>
      </c>
      <c r="D152" s="29"/>
      <c r="E152" s="29"/>
      <c r="F152" s="11">
        <f>SUM(F153)</f>
        <v>425</v>
      </c>
      <c r="G152" s="12">
        <f t="shared" ref="G152:I152" si="23">SUM(G153)</f>
        <v>0</v>
      </c>
      <c r="H152" s="12">
        <f t="shared" si="23"/>
        <v>60</v>
      </c>
      <c r="I152" s="12">
        <f t="shared" si="23"/>
        <v>269572</v>
      </c>
      <c r="J152" s="29"/>
    </row>
    <row r="153" spans="1:10" ht="20.25" customHeight="1" outlineLevel="2" x14ac:dyDescent="0.15">
      <c r="A153" s="64" t="s">
        <v>961</v>
      </c>
      <c r="B153" s="21" t="str">
        <f>C152</f>
        <v>과천시</v>
      </c>
      <c r="C153" s="33" t="s">
        <v>287</v>
      </c>
      <c r="D153" s="32" t="s">
        <v>296</v>
      </c>
      <c r="E153" s="32" t="s">
        <v>296</v>
      </c>
      <c r="F153" s="34">
        <v>425</v>
      </c>
      <c r="G153" s="34"/>
      <c r="H153" s="34">
        <v>60</v>
      </c>
      <c r="I153" s="34">
        <v>269572</v>
      </c>
      <c r="J153" s="32"/>
    </row>
    <row r="154" spans="1:10" ht="20.25" customHeight="1" x14ac:dyDescent="0.15">
      <c r="B154" s="7" t="s">
        <v>11</v>
      </c>
      <c r="C154" s="7" t="s">
        <v>32</v>
      </c>
      <c r="D154" s="8"/>
      <c r="E154" s="8"/>
      <c r="F154" s="9">
        <f>SUM(F155,F160,F164)</f>
        <v>12589</v>
      </c>
      <c r="G154" s="10">
        <f t="shared" ref="G154:I154" si="24">SUM(G155,G160,G164)</f>
        <v>2</v>
      </c>
      <c r="H154" s="10">
        <f t="shared" si="24"/>
        <v>9706</v>
      </c>
      <c r="I154" s="10">
        <f t="shared" si="24"/>
        <v>5076971</v>
      </c>
      <c r="J154" s="10"/>
    </row>
    <row r="155" spans="1:10" s="20" customFormat="1" ht="20.25" customHeight="1" outlineLevel="1" x14ac:dyDescent="0.2">
      <c r="B155" s="29" t="s">
        <v>17</v>
      </c>
      <c r="C155" s="29" t="s">
        <v>33</v>
      </c>
      <c r="D155" s="29"/>
      <c r="E155" s="29"/>
      <c r="F155" s="11">
        <f>SUM(F156:F159)</f>
        <v>1380</v>
      </c>
      <c r="G155" s="12">
        <f t="shared" ref="G155:I155" si="25">SUM(G156:G159)</f>
        <v>0</v>
      </c>
      <c r="H155" s="12">
        <f t="shared" si="25"/>
        <v>1386</v>
      </c>
      <c r="I155" s="12">
        <f t="shared" si="25"/>
        <v>872971</v>
      </c>
      <c r="J155" s="29"/>
    </row>
    <row r="156" spans="1:10" ht="20.25" customHeight="1" outlineLevel="2" x14ac:dyDescent="0.15">
      <c r="A156" s="64" t="s">
        <v>966</v>
      </c>
      <c r="B156" s="18" t="str">
        <f>C155</f>
        <v>고양시</v>
      </c>
      <c r="C156" s="30" t="s">
        <v>856</v>
      </c>
      <c r="D156" s="18" t="s">
        <v>857</v>
      </c>
      <c r="E156" s="52" t="s">
        <v>857</v>
      </c>
      <c r="F156" s="31">
        <v>600</v>
      </c>
      <c r="G156" s="31"/>
      <c r="H156" s="31">
        <v>1342</v>
      </c>
      <c r="I156" s="31">
        <v>257000</v>
      </c>
      <c r="J156" s="36"/>
    </row>
    <row r="157" spans="1:10" ht="20.25" customHeight="1" outlineLevel="2" x14ac:dyDescent="0.15">
      <c r="A157" s="64" t="s">
        <v>966</v>
      </c>
      <c r="B157" s="18" t="str">
        <f>B156</f>
        <v>고양시</v>
      </c>
      <c r="C157" s="37" t="s">
        <v>858</v>
      </c>
      <c r="D157" s="21" t="s">
        <v>859</v>
      </c>
      <c r="E157" s="18" t="s">
        <v>860</v>
      </c>
      <c r="F157" s="38">
        <v>200</v>
      </c>
      <c r="G157" s="21"/>
      <c r="H157" s="38">
        <v>11</v>
      </c>
      <c r="I157" s="38">
        <v>94299</v>
      </c>
      <c r="J157" s="39"/>
    </row>
    <row r="158" spans="1:10" ht="20.25" customHeight="1" outlineLevel="2" x14ac:dyDescent="0.15">
      <c r="A158" s="64" t="s">
        <v>966</v>
      </c>
      <c r="B158" s="18" t="str">
        <f>B157</f>
        <v>고양시</v>
      </c>
      <c r="C158" s="37" t="s">
        <v>861</v>
      </c>
      <c r="D158" s="18" t="s">
        <v>862</v>
      </c>
      <c r="E158" s="18" t="s">
        <v>863</v>
      </c>
      <c r="F158" s="35">
        <v>430</v>
      </c>
      <c r="G158" s="18"/>
      <c r="H158" s="35">
        <v>18</v>
      </c>
      <c r="I158" s="35">
        <v>172395</v>
      </c>
      <c r="J158" s="36"/>
    </row>
    <row r="159" spans="1:10" ht="20.25" customHeight="1" outlineLevel="2" x14ac:dyDescent="0.15">
      <c r="A159" s="64" t="s">
        <v>966</v>
      </c>
      <c r="B159" s="18" t="str">
        <f>B158</f>
        <v>고양시</v>
      </c>
      <c r="C159" s="53" t="s">
        <v>864</v>
      </c>
      <c r="D159" s="21" t="s">
        <v>865</v>
      </c>
      <c r="E159" s="21" t="s">
        <v>866</v>
      </c>
      <c r="F159" s="38">
        <v>150</v>
      </c>
      <c r="G159" s="21"/>
      <c r="H159" s="38">
        <v>15</v>
      </c>
      <c r="I159" s="38">
        <v>349277</v>
      </c>
      <c r="J159" s="54"/>
    </row>
    <row r="160" spans="1:10" s="20" customFormat="1" ht="20.25" customHeight="1" outlineLevel="1" x14ac:dyDescent="0.2">
      <c r="B160" s="29" t="s">
        <v>17</v>
      </c>
      <c r="C160" s="29" t="s">
        <v>34</v>
      </c>
      <c r="D160" s="29"/>
      <c r="E160" s="29"/>
      <c r="F160" s="11">
        <f>SUM(F161:F163)</f>
        <v>7959</v>
      </c>
      <c r="G160" s="12">
        <f t="shared" ref="G160:I160" si="26">SUM(G161:G163)</f>
        <v>2</v>
      </c>
      <c r="H160" s="12">
        <f t="shared" si="26"/>
        <v>4219</v>
      </c>
      <c r="I160" s="12">
        <f t="shared" si="26"/>
        <v>2364000</v>
      </c>
      <c r="J160" s="29"/>
    </row>
    <row r="161" spans="1:10" ht="20.25" customHeight="1" outlineLevel="2" x14ac:dyDescent="0.15">
      <c r="A161" s="64" t="s">
        <v>966</v>
      </c>
      <c r="B161" s="21" t="str">
        <f>C160</f>
        <v>파주시</v>
      </c>
      <c r="C161" s="30" t="s">
        <v>867</v>
      </c>
      <c r="D161" s="18" t="s">
        <v>868</v>
      </c>
      <c r="E161" s="18" t="s">
        <v>869</v>
      </c>
      <c r="F161" s="31">
        <v>1205</v>
      </c>
      <c r="G161" s="31">
        <v>1</v>
      </c>
      <c r="H161" s="31">
        <v>2268</v>
      </c>
      <c r="I161" s="31">
        <v>751000</v>
      </c>
      <c r="J161" s="18"/>
    </row>
    <row r="162" spans="1:10" ht="20.25" customHeight="1" outlineLevel="2" x14ac:dyDescent="0.15">
      <c r="A162" s="64" t="s">
        <v>966</v>
      </c>
      <c r="B162" s="18" t="str">
        <f>B161</f>
        <v>파주시</v>
      </c>
      <c r="C162" s="30" t="s">
        <v>870</v>
      </c>
      <c r="D162" s="18" t="s">
        <v>871</v>
      </c>
      <c r="E162" s="18" t="s">
        <v>872</v>
      </c>
      <c r="F162" s="31">
        <v>6584</v>
      </c>
      <c r="G162" s="31">
        <v>1</v>
      </c>
      <c r="H162" s="31">
        <v>1000</v>
      </c>
      <c r="I162" s="31">
        <v>1469000</v>
      </c>
      <c r="J162" s="18"/>
    </row>
    <row r="163" spans="1:10" ht="20.25" customHeight="1" outlineLevel="2" x14ac:dyDescent="0.15">
      <c r="A163" s="64" t="s">
        <v>966</v>
      </c>
      <c r="B163" s="18" t="str">
        <f t="shared" ref="B163" si="27">B162</f>
        <v>파주시</v>
      </c>
      <c r="C163" s="30" t="s">
        <v>873</v>
      </c>
      <c r="D163" s="18" t="s">
        <v>874</v>
      </c>
      <c r="E163" s="18" t="s">
        <v>875</v>
      </c>
      <c r="F163" s="31">
        <v>170</v>
      </c>
      <c r="G163" s="31"/>
      <c r="H163" s="31">
        <v>951</v>
      </c>
      <c r="I163" s="31">
        <v>144000</v>
      </c>
      <c r="J163" s="18"/>
    </row>
    <row r="164" spans="1:10" s="20" customFormat="1" ht="20.25" customHeight="1" outlineLevel="1" x14ac:dyDescent="0.2">
      <c r="B164" s="29" t="s">
        <v>17</v>
      </c>
      <c r="C164" s="29" t="s">
        <v>35</v>
      </c>
      <c r="D164" s="29"/>
      <c r="E164" s="29"/>
      <c r="F164" s="11">
        <f>SUM(F165:F166)</f>
        <v>3250</v>
      </c>
      <c r="G164" s="12">
        <f t="shared" ref="G164:I164" si="28">SUM(G165:G166)</f>
        <v>0</v>
      </c>
      <c r="H164" s="12">
        <f t="shared" si="28"/>
        <v>4101</v>
      </c>
      <c r="I164" s="12">
        <f t="shared" si="28"/>
        <v>1840000</v>
      </c>
      <c r="J164" s="29"/>
    </row>
    <row r="165" spans="1:10" ht="20.25" customHeight="1" outlineLevel="2" x14ac:dyDescent="0.15">
      <c r="A165" s="64" t="s">
        <v>966</v>
      </c>
      <c r="B165" s="18" t="str">
        <f>C164</f>
        <v>김포시</v>
      </c>
      <c r="C165" s="37" t="s">
        <v>876</v>
      </c>
      <c r="D165" s="18" t="s">
        <v>877</v>
      </c>
      <c r="E165" s="18" t="s">
        <v>878</v>
      </c>
      <c r="F165" s="35">
        <v>1900</v>
      </c>
      <c r="G165" s="14"/>
      <c r="H165" s="35">
        <v>1193</v>
      </c>
      <c r="I165" s="35">
        <v>1124000</v>
      </c>
      <c r="J165" s="36"/>
    </row>
    <row r="166" spans="1:10" ht="20.25" customHeight="1" outlineLevel="2" x14ac:dyDescent="0.15">
      <c r="A166" s="64" t="s">
        <v>966</v>
      </c>
      <c r="B166" s="18" t="str">
        <f>B165</f>
        <v>김포시</v>
      </c>
      <c r="C166" s="53" t="s">
        <v>879</v>
      </c>
      <c r="D166" s="21" t="s">
        <v>880</v>
      </c>
      <c r="E166" s="21" t="s">
        <v>880</v>
      </c>
      <c r="F166" s="38">
        <v>1350</v>
      </c>
      <c r="G166" s="23"/>
      <c r="H166" s="38">
        <v>2908</v>
      </c>
      <c r="I166" s="38">
        <v>716000</v>
      </c>
      <c r="J166" s="54"/>
    </row>
    <row r="167" spans="1:10" ht="20.25" customHeight="1" x14ac:dyDescent="0.15">
      <c r="B167" s="7" t="s">
        <v>11</v>
      </c>
      <c r="C167" s="7" t="s">
        <v>36</v>
      </c>
      <c r="D167" s="8"/>
      <c r="E167" s="8"/>
      <c r="F167" s="9">
        <f>SUM(F168,F172,F180,F182,F188)</f>
        <v>20875</v>
      </c>
      <c r="G167" s="10">
        <f>SUM(G168,G172,G180,G182,G188)</f>
        <v>1</v>
      </c>
      <c r="H167" s="10">
        <f>SUM(H168,H172,H180,H182,H188)</f>
        <v>8211.3333333333339</v>
      </c>
      <c r="I167" s="10">
        <f>SUM(I168,I172,I180,I182,I188)</f>
        <v>13778766</v>
      </c>
      <c r="J167" s="10"/>
    </row>
    <row r="168" spans="1:10" ht="20.25" customHeight="1" outlineLevel="1" x14ac:dyDescent="0.15">
      <c r="B168" s="29" t="s">
        <v>17</v>
      </c>
      <c r="C168" s="29" t="s">
        <v>37</v>
      </c>
      <c r="D168" s="29"/>
      <c r="E168" s="29"/>
      <c r="F168" s="11">
        <f>SUM(F169:F171)</f>
        <v>2585</v>
      </c>
      <c r="G168" s="12">
        <f t="shared" ref="G168:I168" si="29">SUM(G169:G171)</f>
        <v>0</v>
      </c>
      <c r="H168" s="12">
        <f t="shared" si="29"/>
        <v>1640.3333333333335</v>
      </c>
      <c r="I168" s="12">
        <f t="shared" si="29"/>
        <v>1102266</v>
      </c>
      <c r="J168" s="29"/>
    </row>
    <row r="169" spans="1:10" ht="20.25" customHeight="1" outlineLevel="2" x14ac:dyDescent="0.15">
      <c r="A169" s="64" t="s">
        <v>967</v>
      </c>
      <c r="B169" s="18" t="str">
        <f>C168</f>
        <v>의정부시</v>
      </c>
      <c r="C169" s="30" t="s">
        <v>881</v>
      </c>
      <c r="D169" s="18" t="s">
        <v>882</v>
      </c>
      <c r="E169" s="18" t="s">
        <v>882</v>
      </c>
      <c r="F169" s="35">
        <v>1230</v>
      </c>
      <c r="G169" s="35"/>
      <c r="H169" s="35">
        <v>859.33333333333337</v>
      </c>
      <c r="I169" s="35">
        <v>278266</v>
      </c>
      <c r="J169" s="36"/>
    </row>
    <row r="170" spans="1:10" ht="20.25" customHeight="1" outlineLevel="2" x14ac:dyDescent="0.15">
      <c r="A170" s="64" t="s">
        <v>967</v>
      </c>
      <c r="B170" s="18" t="str">
        <f t="shared" ref="B170:B171" si="30">B169</f>
        <v>의정부시</v>
      </c>
      <c r="C170" s="30" t="s">
        <v>883</v>
      </c>
      <c r="D170" s="18" t="s">
        <v>884</v>
      </c>
      <c r="E170" s="18" t="s">
        <v>884</v>
      </c>
      <c r="F170" s="31">
        <v>655</v>
      </c>
      <c r="G170" s="31"/>
      <c r="H170" s="31">
        <v>711</v>
      </c>
      <c r="I170" s="31">
        <v>544000</v>
      </c>
      <c r="J170" s="18"/>
    </row>
    <row r="171" spans="1:10" ht="20.25" customHeight="1" outlineLevel="2" x14ac:dyDescent="0.15">
      <c r="A171" s="64" t="s">
        <v>967</v>
      </c>
      <c r="B171" s="18" t="str">
        <f t="shared" si="30"/>
        <v>의정부시</v>
      </c>
      <c r="C171" s="37" t="s">
        <v>380</v>
      </c>
      <c r="D171" s="21" t="s">
        <v>37</v>
      </c>
      <c r="E171" s="18" t="s">
        <v>37</v>
      </c>
      <c r="F171" s="38">
        <v>700</v>
      </c>
      <c r="G171" s="21"/>
      <c r="H171" s="38">
        <v>70</v>
      </c>
      <c r="I171" s="38">
        <v>280000</v>
      </c>
      <c r="J171" s="39"/>
    </row>
    <row r="172" spans="1:10" ht="20.25" customHeight="1" outlineLevel="1" x14ac:dyDescent="0.15">
      <c r="B172" s="29" t="s">
        <v>17</v>
      </c>
      <c r="C172" s="29" t="s">
        <v>38</v>
      </c>
      <c r="D172" s="29"/>
      <c r="E172" s="29"/>
      <c r="F172" s="11">
        <f>SUM(F173:F179)</f>
        <v>7410</v>
      </c>
      <c r="G172" s="12">
        <f>SUM(G173:G179)</f>
        <v>1</v>
      </c>
      <c r="H172" s="12">
        <f>SUM(H173:H179)</f>
        <v>5526</v>
      </c>
      <c r="I172" s="12">
        <f>SUM(I173:I179)</f>
        <v>3604500</v>
      </c>
      <c r="J172" s="29"/>
    </row>
    <row r="173" spans="1:10" ht="20.25" customHeight="1" outlineLevel="2" x14ac:dyDescent="0.15">
      <c r="A173" s="64" t="s">
        <v>967</v>
      </c>
      <c r="B173" s="18" t="str">
        <f>C172</f>
        <v>양주시</v>
      </c>
      <c r="C173" s="90" t="s">
        <v>981</v>
      </c>
      <c r="D173" s="18" t="s">
        <v>885</v>
      </c>
      <c r="E173" s="18" t="s">
        <v>885</v>
      </c>
      <c r="F173" s="35">
        <v>3000</v>
      </c>
      <c r="G173" s="35"/>
      <c r="H173" s="35">
        <v>4400</v>
      </c>
      <c r="I173" s="35">
        <v>750000</v>
      </c>
      <c r="J173" s="36"/>
    </row>
    <row r="174" spans="1:10" ht="20.25" customHeight="1" outlineLevel="2" x14ac:dyDescent="0.15">
      <c r="A174" s="64" t="s">
        <v>967</v>
      </c>
      <c r="B174" s="18" t="str">
        <f t="shared" ref="B174:B179" si="31">B173</f>
        <v>양주시</v>
      </c>
      <c r="C174" s="91" t="s">
        <v>982</v>
      </c>
      <c r="D174" s="18" t="s">
        <v>886</v>
      </c>
      <c r="E174" s="18" t="s">
        <v>886</v>
      </c>
      <c r="F174" s="35">
        <v>150</v>
      </c>
      <c r="G174" s="35"/>
      <c r="H174" s="35">
        <v>427</v>
      </c>
      <c r="I174" s="35">
        <v>52500</v>
      </c>
      <c r="J174" s="36"/>
    </row>
    <row r="175" spans="1:10" ht="20.25" customHeight="1" outlineLevel="2" x14ac:dyDescent="0.15">
      <c r="A175" s="64" t="s">
        <v>967</v>
      </c>
      <c r="B175" s="18" t="str">
        <f t="shared" si="31"/>
        <v>양주시</v>
      </c>
      <c r="C175" s="91" t="s">
        <v>983</v>
      </c>
      <c r="D175" s="18" t="s">
        <v>887</v>
      </c>
      <c r="E175" s="18" t="s">
        <v>887</v>
      </c>
      <c r="F175" s="35">
        <v>60</v>
      </c>
      <c r="G175" s="35">
        <v>1</v>
      </c>
      <c r="H175" s="35">
        <v>644</v>
      </c>
      <c r="I175" s="35">
        <v>124000</v>
      </c>
      <c r="J175" s="36"/>
    </row>
    <row r="176" spans="1:10" ht="20.25" customHeight="1" outlineLevel="2" x14ac:dyDescent="0.15">
      <c r="A176" s="64" t="s">
        <v>967</v>
      </c>
      <c r="B176" s="18" t="str">
        <f t="shared" si="31"/>
        <v>양주시</v>
      </c>
      <c r="C176" s="55" t="s">
        <v>888</v>
      </c>
      <c r="D176" s="18" t="s">
        <v>889</v>
      </c>
      <c r="E176" s="18" t="s">
        <v>890</v>
      </c>
      <c r="F176" s="35">
        <v>1600</v>
      </c>
      <c r="G176" s="35"/>
      <c r="H176" s="35">
        <v>2</v>
      </c>
      <c r="I176" s="35">
        <v>1478000</v>
      </c>
      <c r="J176" s="36"/>
    </row>
    <row r="177" spans="1:10" ht="20.25" customHeight="1" outlineLevel="2" x14ac:dyDescent="0.15">
      <c r="A177" s="64" t="s">
        <v>967</v>
      </c>
      <c r="B177" s="18" t="str">
        <f t="shared" si="31"/>
        <v>양주시</v>
      </c>
      <c r="C177" s="55" t="s">
        <v>891</v>
      </c>
      <c r="D177" s="18" t="s">
        <v>892</v>
      </c>
      <c r="E177" s="18" t="s">
        <v>893</v>
      </c>
      <c r="F177" s="35">
        <v>700</v>
      </c>
      <c r="G177" s="35"/>
      <c r="H177" s="35">
        <v>2</v>
      </c>
      <c r="I177" s="35">
        <v>350000</v>
      </c>
      <c r="J177" s="36"/>
    </row>
    <row r="178" spans="1:10" ht="20.25" customHeight="1" outlineLevel="2" x14ac:dyDescent="0.15">
      <c r="A178" s="64" t="s">
        <v>967</v>
      </c>
      <c r="B178" s="18" t="str">
        <f t="shared" si="31"/>
        <v>양주시</v>
      </c>
      <c r="C178" s="55" t="s">
        <v>894</v>
      </c>
      <c r="D178" s="18" t="s">
        <v>895</v>
      </c>
      <c r="E178" s="18" t="s">
        <v>896</v>
      </c>
      <c r="F178" s="35">
        <v>400</v>
      </c>
      <c r="G178" s="35"/>
      <c r="H178" s="35">
        <v>1</v>
      </c>
      <c r="I178" s="35">
        <v>200000</v>
      </c>
      <c r="J178" s="36"/>
    </row>
    <row r="179" spans="1:10" ht="20.25" customHeight="1" outlineLevel="2" x14ac:dyDescent="0.15">
      <c r="A179" s="64" t="s">
        <v>967</v>
      </c>
      <c r="B179" s="18" t="str">
        <f t="shared" si="31"/>
        <v>양주시</v>
      </c>
      <c r="C179" s="37" t="s">
        <v>380</v>
      </c>
      <c r="D179" s="32" t="s">
        <v>38</v>
      </c>
      <c r="E179" s="18" t="s">
        <v>38</v>
      </c>
      <c r="F179" s="56">
        <v>1500</v>
      </c>
      <c r="G179" s="32"/>
      <c r="H179" s="56">
        <v>50</v>
      </c>
      <c r="I179" s="56">
        <v>650000</v>
      </c>
      <c r="J179" s="57"/>
    </row>
    <row r="180" spans="1:10" ht="20.25" customHeight="1" outlineLevel="1" x14ac:dyDescent="0.15">
      <c r="B180" s="29" t="s">
        <v>17</v>
      </c>
      <c r="C180" s="29" t="s">
        <v>40</v>
      </c>
      <c r="D180" s="29"/>
      <c r="E180" s="29"/>
      <c r="F180" s="11">
        <f>SUM(F181)</f>
        <v>700</v>
      </c>
      <c r="G180" s="12">
        <f t="shared" ref="G180:I180" si="32">SUM(G181)</f>
        <v>0</v>
      </c>
      <c r="H180" s="12">
        <f t="shared" si="32"/>
        <v>70</v>
      </c>
      <c r="I180" s="12">
        <f t="shared" si="32"/>
        <v>280000</v>
      </c>
      <c r="J180" s="29"/>
    </row>
    <row r="181" spans="1:10" ht="20.25" customHeight="1" outlineLevel="2" x14ac:dyDescent="0.15">
      <c r="A181" s="64" t="s">
        <v>967</v>
      </c>
      <c r="B181" s="18" t="str">
        <f>C180</f>
        <v>동두천시</v>
      </c>
      <c r="C181" s="37" t="s">
        <v>380</v>
      </c>
      <c r="D181" s="18" t="s">
        <v>40</v>
      </c>
      <c r="E181" s="18" t="s">
        <v>40</v>
      </c>
      <c r="F181" s="35">
        <v>700</v>
      </c>
      <c r="G181" s="18"/>
      <c r="H181" s="35">
        <v>70</v>
      </c>
      <c r="I181" s="35">
        <v>280000</v>
      </c>
      <c r="J181" s="36"/>
    </row>
    <row r="182" spans="1:10" ht="20.25" customHeight="1" outlineLevel="1" x14ac:dyDescent="0.15">
      <c r="B182" s="29" t="s">
        <v>17</v>
      </c>
      <c r="C182" s="29" t="s">
        <v>39</v>
      </c>
      <c r="D182" s="29"/>
      <c r="E182" s="29"/>
      <c r="F182" s="11">
        <f>SUM(F183:F187)</f>
        <v>9480</v>
      </c>
      <c r="G182" s="11">
        <f t="shared" ref="G182:I182" si="33">SUM(G183:G187)</f>
        <v>0</v>
      </c>
      <c r="H182" s="11">
        <f t="shared" si="33"/>
        <v>905</v>
      </c>
      <c r="I182" s="11">
        <f t="shared" si="33"/>
        <v>8512000</v>
      </c>
      <c r="J182" s="29"/>
    </row>
    <row r="183" spans="1:10" ht="20.25" customHeight="1" outlineLevel="2" x14ac:dyDescent="0.15">
      <c r="A183" s="64" t="s">
        <v>967</v>
      </c>
      <c r="B183" s="18" t="str">
        <f>C182</f>
        <v>포천시</v>
      </c>
      <c r="C183" s="58" t="s">
        <v>897</v>
      </c>
      <c r="D183" s="59" t="s">
        <v>898</v>
      </c>
      <c r="E183" s="59" t="s">
        <v>898</v>
      </c>
      <c r="F183" s="60">
        <v>230</v>
      </c>
      <c r="G183" s="60"/>
      <c r="H183" s="60">
        <v>415</v>
      </c>
      <c r="I183" s="60">
        <v>81000</v>
      </c>
      <c r="J183" s="61"/>
    </row>
    <row r="184" spans="1:10" ht="20.25" customHeight="1" outlineLevel="2" x14ac:dyDescent="0.15">
      <c r="A184" s="64" t="s">
        <v>967</v>
      </c>
      <c r="B184" s="18" t="str">
        <f>B183</f>
        <v>포천시</v>
      </c>
      <c r="C184" s="62" t="s">
        <v>899</v>
      </c>
      <c r="D184" s="18" t="s">
        <v>900</v>
      </c>
      <c r="E184" s="18" t="s">
        <v>900</v>
      </c>
      <c r="F184" s="35">
        <v>150</v>
      </c>
      <c r="G184" s="18"/>
      <c r="H184" s="35">
        <v>418</v>
      </c>
      <c r="I184" s="35">
        <v>53000</v>
      </c>
      <c r="J184" s="28"/>
    </row>
    <row r="185" spans="1:10" ht="20.25" customHeight="1" outlineLevel="2" x14ac:dyDescent="0.15">
      <c r="A185" s="64" t="s">
        <v>967</v>
      </c>
      <c r="B185" s="18" t="str">
        <f t="shared" ref="B185:B187" si="34">B184</f>
        <v>포천시</v>
      </c>
      <c r="C185" s="62" t="s">
        <v>901</v>
      </c>
      <c r="D185" s="18" t="s">
        <v>902</v>
      </c>
      <c r="E185" s="18" t="s">
        <v>903</v>
      </c>
      <c r="F185" s="35">
        <v>7200</v>
      </c>
      <c r="G185" s="18"/>
      <c r="H185" s="35">
        <v>1</v>
      </c>
      <c r="I185" s="35">
        <v>7300000</v>
      </c>
      <c r="J185" s="28"/>
    </row>
    <row r="186" spans="1:10" ht="20.25" customHeight="1" outlineLevel="2" x14ac:dyDescent="0.15">
      <c r="A186" s="64" t="s">
        <v>967</v>
      </c>
      <c r="B186" s="18" t="str">
        <f t="shared" si="34"/>
        <v>포천시</v>
      </c>
      <c r="C186" s="62" t="s">
        <v>904</v>
      </c>
      <c r="D186" s="18" t="s">
        <v>905</v>
      </c>
      <c r="E186" s="18" t="s">
        <v>906</v>
      </c>
      <c r="F186" s="35">
        <v>1200</v>
      </c>
      <c r="G186" s="18"/>
      <c r="H186" s="35">
        <v>1</v>
      </c>
      <c r="I186" s="35">
        <v>798000</v>
      </c>
      <c r="J186" s="28"/>
    </row>
    <row r="187" spans="1:10" ht="20.25" customHeight="1" outlineLevel="2" x14ac:dyDescent="0.15">
      <c r="A187" s="64" t="s">
        <v>967</v>
      </c>
      <c r="B187" s="18" t="str">
        <f t="shared" si="34"/>
        <v>포천시</v>
      </c>
      <c r="C187" s="37" t="s">
        <v>380</v>
      </c>
      <c r="D187" s="18" t="s">
        <v>388</v>
      </c>
      <c r="E187" s="18" t="s">
        <v>388</v>
      </c>
      <c r="F187" s="35">
        <v>700</v>
      </c>
      <c r="G187" s="35"/>
      <c r="H187" s="35">
        <v>70</v>
      </c>
      <c r="I187" s="35">
        <v>280000</v>
      </c>
      <c r="J187" s="36"/>
    </row>
    <row r="188" spans="1:10" ht="20.25" customHeight="1" outlineLevel="1" x14ac:dyDescent="0.15">
      <c r="B188" s="29" t="s">
        <v>17</v>
      </c>
      <c r="C188" s="29" t="s">
        <v>41</v>
      </c>
      <c r="D188" s="29"/>
      <c r="E188" s="29"/>
      <c r="F188" s="11">
        <f>SUM(F189)</f>
        <v>700</v>
      </c>
      <c r="G188" s="12">
        <f t="shared" ref="G188:I188" si="35">SUM(G189)</f>
        <v>0</v>
      </c>
      <c r="H188" s="12">
        <f t="shared" si="35"/>
        <v>70</v>
      </c>
      <c r="I188" s="12">
        <f t="shared" si="35"/>
        <v>280000</v>
      </c>
      <c r="J188" s="29"/>
    </row>
    <row r="189" spans="1:10" ht="20.25" customHeight="1" outlineLevel="2" x14ac:dyDescent="0.15">
      <c r="A189" s="64" t="s">
        <v>967</v>
      </c>
      <c r="B189" s="18" t="str">
        <f>C188</f>
        <v>연천군</v>
      </c>
      <c r="C189" s="37" t="s">
        <v>380</v>
      </c>
      <c r="D189" s="18" t="s">
        <v>41</v>
      </c>
      <c r="E189" s="18" t="s">
        <v>448</v>
      </c>
      <c r="F189" s="35">
        <v>700</v>
      </c>
      <c r="G189" s="18"/>
      <c r="H189" s="35">
        <v>70</v>
      </c>
      <c r="I189" s="35">
        <v>280000</v>
      </c>
      <c r="J189" s="36"/>
    </row>
    <row r="190" spans="1:10" ht="20.25" customHeight="1" x14ac:dyDescent="0.15">
      <c r="B190" s="7" t="s">
        <v>11</v>
      </c>
      <c r="C190" s="7" t="s">
        <v>42</v>
      </c>
      <c r="D190" s="8"/>
      <c r="E190" s="8"/>
      <c r="F190" s="9">
        <f>SUM(F191,F208,F212,F216,F218)</f>
        <v>60720</v>
      </c>
      <c r="G190" s="10">
        <f t="shared" ref="G190:I190" si="36">SUM(G191,G208,G212,G216,G218)</f>
        <v>6</v>
      </c>
      <c r="H190" s="10">
        <f t="shared" si="36"/>
        <v>4774</v>
      </c>
      <c r="I190" s="10">
        <f t="shared" si="36"/>
        <v>26144103</v>
      </c>
      <c r="J190" s="10"/>
    </row>
    <row r="191" spans="1:10" ht="20.25" customHeight="1" outlineLevel="1" x14ac:dyDescent="0.15">
      <c r="B191" s="29" t="s">
        <v>17</v>
      </c>
      <c r="C191" s="29" t="s">
        <v>43</v>
      </c>
      <c r="D191" s="29"/>
      <c r="E191" s="29"/>
      <c r="F191" s="11">
        <f>SUM(F192:F207)</f>
        <v>39850</v>
      </c>
      <c r="G191" s="12">
        <f>SUM(G192:G207)</f>
        <v>2</v>
      </c>
      <c r="H191" s="12">
        <f>SUM(H192:H207)</f>
        <v>625</v>
      </c>
      <c r="I191" s="12">
        <f>SUM(I192:I207)</f>
        <v>16231303</v>
      </c>
      <c r="J191" s="29"/>
    </row>
    <row r="192" spans="1:10" ht="20.25" customHeight="1" outlineLevel="2" x14ac:dyDescent="0.15">
      <c r="A192" s="64" t="s">
        <v>42</v>
      </c>
      <c r="B192" s="18" t="str">
        <f>C191</f>
        <v>남양주시</v>
      </c>
      <c r="C192" s="30" t="s">
        <v>907</v>
      </c>
      <c r="D192" s="18" t="s">
        <v>908</v>
      </c>
      <c r="E192" s="18" t="s">
        <v>909</v>
      </c>
      <c r="F192" s="35">
        <v>5930</v>
      </c>
      <c r="G192" s="35"/>
      <c r="H192" s="35">
        <v>100</v>
      </c>
      <c r="I192" s="35">
        <v>2370000</v>
      </c>
      <c r="J192" s="36"/>
    </row>
    <row r="193" spans="1:10" ht="20.25" customHeight="1" outlineLevel="2" x14ac:dyDescent="0.15">
      <c r="A193" s="64" t="s">
        <v>42</v>
      </c>
      <c r="B193" s="18" t="str">
        <f>B192</f>
        <v>남양주시</v>
      </c>
      <c r="C193" s="37" t="s">
        <v>910</v>
      </c>
      <c r="D193" s="18" t="s">
        <v>911</v>
      </c>
      <c r="E193" s="18" t="s">
        <v>912</v>
      </c>
      <c r="F193" s="35">
        <v>3000</v>
      </c>
      <c r="G193" s="35">
        <v>1</v>
      </c>
      <c r="H193" s="35">
        <v>100</v>
      </c>
      <c r="I193" s="35">
        <v>1200000</v>
      </c>
      <c r="J193" s="28"/>
    </row>
    <row r="194" spans="1:10" ht="20.25" customHeight="1" outlineLevel="2" x14ac:dyDescent="0.15">
      <c r="A194" s="64" t="s">
        <v>42</v>
      </c>
      <c r="B194" s="18" t="str">
        <f t="shared" ref="B194:B207" si="37">B193</f>
        <v>남양주시</v>
      </c>
      <c r="C194" s="37" t="s">
        <v>913</v>
      </c>
      <c r="D194" s="18" t="s">
        <v>914</v>
      </c>
      <c r="E194" s="18" t="s">
        <v>915</v>
      </c>
      <c r="F194" s="35">
        <v>30</v>
      </c>
      <c r="G194" s="35"/>
      <c r="H194" s="35">
        <v>30</v>
      </c>
      <c r="I194" s="35">
        <v>19500</v>
      </c>
      <c r="J194" s="28"/>
    </row>
    <row r="195" spans="1:10" ht="20.25" customHeight="1" outlineLevel="2" x14ac:dyDescent="0.15">
      <c r="A195" s="64" t="s">
        <v>42</v>
      </c>
      <c r="B195" s="18" t="str">
        <f t="shared" si="37"/>
        <v>남양주시</v>
      </c>
      <c r="C195" s="37" t="s">
        <v>916</v>
      </c>
      <c r="D195" s="18" t="s">
        <v>917</v>
      </c>
      <c r="E195" s="18" t="s">
        <v>918</v>
      </c>
      <c r="F195" s="35">
        <v>360</v>
      </c>
      <c r="G195" s="35"/>
      <c r="H195" s="35">
        <v>30</v>
      </c>
      <c r="I195" s="35">
        <v>234000</v>
      </c>
      <c r="J195" s="28"/>
    </row>
    <row r="196" spans="1:10" ht="20.25" customHeight="1" outlineLevel="2" x14ac:dyDescent="0.15">
      <c r="A196" s="64" t="s">
        <v>42</v>
      </c>
      <c r="B196" s="18" t="str">
        <f t="shared" si="37"/>
        <v>남양주시</v>
      </c>
      <c r="C196" s="37" t="s">
        <v>919</v>
      </c>
      <c r="D196" s="18" t="s">
        <v>920</v>
      </c>
      <c r="E196" s="18" t="s">
        <v>921</v>
      </c>
      <c r="F196" s="35">
        <v>300</v>
      </c>
      <c r="G196" s="35"/>
      <c r="H196" s="35">
        <v>20</v>
      </c>
      <c r="I196" s="35">
        <v>19500</v>
      </c>
      <c r="J196" s="28"/>
    </row>
    <row r="197" spans="1:10" ht="20.25" customHeight="1" outlineLevel="2" x14ac:dyDescent="0.15">
      <c r="A197" s="64" t="s">
        <v>42</v>
      </c>
      <c r="B197" s="18" t="str">
        <f t="shared" si="37"/>
        <v>남양주시</v>
      </c>
      <c r="C197" s="37" t="s">
        <v>922</v>
      </c>
      <c r="D197" s="18" t="s">
        <v>923</v>
      </c>
      <c r="E197" s="18" t="s">
        <v>924</v>
      </c>
      <c r="F197" s="35">
        <v>600</v>
      </c>
      <c r="G197" s="35"/>
      <c r="H197" s="35">
        <v>5</v>
      </c>
      <c r="I197" s="35">
        <v>355700</v>
      </c>
      <c r="J197" s="28"/>
    </row>
    <row r="198" spans="1:10" ht="20.25" customHeight="1" outlineLevel="2" x14ac:dyDescent="0.15">
      <c r="A198" s="64" t="s">
        <v>42</v>
      </c>
      <c r="B198" s="18" t="str">
        <f t="shared" si="37"/>
        <v>남양주시</v>
      </c>
      <c r="C198" s="37" t="s">
        <v>922</v>
      </c>
      <c r="D198" s="18" t="s">
        <v>924</v>
      </c>
      <c r="E198" s="18" t="s">
        <v>414</v>
      </c>
      <c r="F198" s="35">
        <v>3330</v>
      </c>
      <c r="G198" s="35"/>
      <c r="H198" s="35">
        <v>70</v>
      </c>
      <c r="I198" s="35">
        <v>1650000</v>
      </c>
      <c r="J198" s="28"/>
    </row>
    <row r="199" spans="1:10" ht="20.25" customHeight="1" outlineLevel="2" x14ac:dyDescent="0.15">
      <c r="A199" s="64" t="s">
        <v>42</v>
      </c>
      <c r="B199" s="18" t="str">
        <f t="shared" si="37"/>
        <v>남양주시</v>
      </c>
      <c r="C199" s="37" t="s">
        <v>925</v>
      </c>
      <c r="D199" s="18" t="s">
        <v>926</v>
      </c>
      <c r="E199" s="18" t="s">
        <v>927</v>
      </c>
      <c r="F199" s="35">
        <v>2000</v>
      </c>
      <c r="G199" s="35"/>
      <c r="H199" s="35">
        <v>80</v>
      </c>
      <c r="I199" s="35">
        <v>1520000</v>
      </c>
      <c r="J199" s="28"/>
    </row>
    <row r="200" spans="1:10" ht="20.25" customHeight="1" outlineLevel="2" x14ac:dyDescent="0.15">
      <c r="A200" s="64" t="s">
        <v>42</v>
      </c>
      <c r="B200" s="18" t="str">
        <f t="shared" si="37"/>
        <v>남양주시</v>
      </c>
      <c r="C200" s="37" t="s">
        <v>415</v>
      </c>
      <c r="D200" s="18" t="s">
        <v>928</v>
      </c>
      <c r="E200" s="18" t="s">
        <v>446</v>
      </c>
      <c r="F200" s="35">
        <v>700</v>
      </c>
      <c r="G200" s="35"/>
      <c r="H200" s="35">
        <v>10</v>
      </c>
      <c r="I200" s="35">
        <v>355700</v>
      </c>
      <c r="J200" s="28"/>
    </row>
    <row r="201" spans="1:10" ht="20.25" customHeight="1" outlineLevel="2" x14ac:dyDescent="0.15">
      <c r="A201" s="64" t="s">
        <v>42</v>
      </c>
      <c r="B201" s="18" t="str">
        <f t="shared" si="37"/>
        <v>남양주시</v>
      </c>
      <c r="C201" s="37" t="s">
        <v>415</v>
      </c>
      <c r="D201" s="18" t="s">
        <v>446</v>
      </c>
      <c r="E201" s="18" t="s">
        <v>416</v>
      </c>
      <c r="F201" s="35">
        <v>1500</v>
      </c>
      <c r="G201" s="35"/>
      <c r="H201" s="35">
        <v>100</v>
      </c>
      <c r="I201" s="35">
        <v>750000</v>
      </c>
      <c r="J201" s="28"/>
    </row>
    <row r="202" spans="1:10" ht="20.25" customHeight="1" outlineLevel="2" x14ac:dyDescent="0.15">
      <c r="A202" s="64" t="s">
        <v>42</v>
      </c>
      <c r="B202" s="18" t="str">
        <f t="shared" si="37"/>
        <v>남양주시</v>
      </c>
      <c r="C202" s="37" t="s">
        <v>929</v>
      </c>
      <c r="D202" s="18" t="s">
        <v>930</v>
      </c>
      <c r="E202" s="18" t="s">
        <v>931</v>
      </c>
      <c r="F202" s="35">
        <v>1600</v>
      </c>
      <c r="G202" s="35"/>
      <c r="H202" s="35">
        <v>45</v>
      </c>
      <c r="I202" s="35">
        <v>680000</v>
      </c>
      <c r="J202" s="28"/>
    </row>
    <row r="203" spans="1:10" ht="20.25" customHeight="1" outlineLevel="2" x14ac:dyDescent="0.15">
      <c r="A203" s="64" t="s">
        <v>42</v>
      </c>
      <c r="B203" s="18" t="str">
        <f t="shared" si="37"/>
        <v>남양주시</v>
      </c>
      <c r="C203" s="37" t="s">
        <v>932</v>
      </c>
      <c r="D203" s="18" t="s">
        <v>425</v>
      </c>
      <c r="E203" s="18" t="s">
        <v>425</v>
      </c>
      <c r="F203" s="35">
        <v>700</v>
      </c>
      <c r="G203" s="35"/>
      <c r="H203" s="35"/>
      <c r="I203" s="35">
        <v>315000</v>
      </c>
      <c r="J203" s="28"/>
    </row>
    <row r="204" spans="1:10" ht="20.25" customHeight="1" outlineLevel="2" x14ac:dyDescent="0.15">
      <c r="A204" s="64" t="s">
        <v>42</v>
      </c>
      <c r="B204" s="18" t="str">
        <f t="shared" si="37"/>
        <v>남양주시</v>
      </c>
      <c r="C204" s="37" t="s">
        <v>933</v>
      </c>
      <c r="D204" s="18" t="s">
        <v>425</v>
      </c>
      <c r="E204" s="18" t="s">
        <v>425</v>
      </c>
      <c r="F204" s="35">
        <v>1200</v>
      </c>
      <c r="G204" s="35"/>
      <c r="H204" s="35"/>
      <c r="I204" s="35">
        <v>540000</v>
      </c>
      <c r="J204" s="28"/>
    </row>
    <row r="205" spans="1:10" ht="20.25" customHeight="1" outlineLevel="2" x14ac:dyDescent="0.15">
      <c r="A205" s="64" t="s">
        <v>42</v>
      </c>
      <c r="B205" s="18" t="str">
        <f t="shared" si="37"/>
        <v>남양주시</v>
      </c>
      <c r="C205" s="37" t="s">
        <v>934</v>
      </c>
      <c r="D205" s="18" t="s">
        <v>935</v>
      </c>
      <c r="E205" s="18" t="s">
        <v>936</v>
      </c>
      <c r="F205" s="35">
        <v>1800</v>
      </c>
      <c r="G205" s="35"/>
      <c r="H205" s="35">
        <v>35</v>
      </c>
      <c r="I205" s="35">
        <v>720000</v>
      </c>
      <c r="J205" s="28"/>
    </row>
    <row r="206" spans="1:10" ht="20.25" customHeight="1" outlineLevel="2" x14ac:dyDescent="0.15">
      <c r="A206" s="64" t="s">
        <v>42</v>
      </c>
      <c r="B206" s="18" t="str">
        <f t="shared" si="37"/>
        <v>남양주시</v>
      </c>
      <c r="C206" s="37" t="s">
        <v>431</v>
      </c>
      <c r="D206" s="18" t="s">
        <v>425</v>
      </c>
      <c r="E206" s="18" t="s">
        <v>425</v>
      </c>
      <c r="F206" s="35">
        <v>4800</v>
      </c>
      <c r="G206" s="35"/>
      <c r="H206" s="35">
        <v>0</v>
      </c>
      <c r="I206" s="35">
        <v>1903</v>
      </c>
      <c r="J206" s="28"/>
    </row>
    <row r="207" spans="1:10" ht="20.25" customHeight="1" outlineLevel="2" x14ac:dyDescent="0.15">
      <c r="A207" s="64" t="s">
        <v>42</v>
      </c>
      <c r="B207" s="18" t="str">
        <f t="shared" si="37"/>
        <v>남양주시</v>
      </c>
      <c r="C207" s="37" t="s">
        <v>432</v>
      </c>
      <c r="D207" s="18" t="s">
        <v>425</v>
      </c>
      <c r="E207" s="18" t="s">
        <v>425</v>
      </c>
      <c r="F207" s="35">
        <v>12000</v>
      </c>
      <c r="G207" s="35">
        <v>1</v>
      </c>
      <c r="H207" s="35">
        <v>0</v>
      </c>
      <c r="I207" s="35">
        <v>5500000</v>
      </c>
      <c r="J207" s="28"/>
    </row>
    <row r="208" spans="1:10" ht="20.25" customHeight="1" outlineLevel="1" x14ac:dyDescent="0.15">
      <c r="B208" s="29" t="s">
        <v>17</v>
      </c>
      <c r="C208" s="29" t="s">
        <v>450</v>
      </c>
      <c r="D208" s="29"/>
      <c r="E208" s="29"/>
      <c r="F208" s="11">
        <f>SUM(F209:F211)</f>
        <v>1870</v>
      </c>
      <c r="G208" s="12">
        <f t="shared" ref="G208:I208" si="38">SUM(G209:G211)</f>
        <v>1</v>
      </c>
      <c r="H208" s="12">
        <f t="shared" si="38"/>
        <v>3743</v>
      </c>
      <c r="I208" s="12">
        <f t="shared" si="38"/>
        <v>912800</v>
      </c>
      <c r="J208" s="29"/>
    </row>
    <row r="209" spans="1:10" ht="20.25" customHeight="1" outlineLevel="2" x14ac:dyDescent="0.15">
      <c r="A209" s="64" t="s">
        <v>42</v>
      </c>
      <c r="B209" s="18" t="str">
        <f>C208</f>
        <v>구리시</v>
      </c>
      <c r="C209" s="30" t="s">
        <v>937</v>
      </c>
      <c r="D209" s="18" t="s">
        <v>938</v>
      </c>
      <c r="E209" s="18" t="s">
        <v>938</v>
      </c>
      <c r="F209" s="35">
        <v>1500</v>
      </c>
      <c r="G209" s="35">
        <v>1</v>
      </c>
      <c r="H209" s="35">
        <v>3022</v>
      </c>
      <c r="I209" s="35">
        <v>750000</v>
      </c>
      <c r="J209" s="36"/>
    </row>
    <row r="210" spans="1:10" ht="20.25" customHeight="1" outlineLevel="2" x14ac:dyDescent="0.15">
      <c r="A210" s="64" t="s">
        <v>42</v>
      </c>
      <c r="B210" s="18" t="str">
        <f>B209</f>
        <v>구리시</v>
      </c>
      <c r="C210" s="30" t="s">
        <v>939</v>
      </c>
      <c r="D210" s="18" t="s">
        <v>940</v>
      </c>
      <c r="E210" s="18" t="s">
        <v>940</v>
      </c>
      <c r="F210" s="35">
        <v>300</v>
      </c>
      <c r="G210" s="35"/>
      <c r="H210" s="35">
        <v>477</v>
      </c>
      <c r="I210" s="35">
        <v>132000</v>
      </c>
      <c r="J210" s="36"/>
    </row>
    <row r="211" spans="1:10" ht="20.25" customHeight="1" outlineLevel="2" x14ac:dyDescent="0.15">
      <c r="A211" s="64" t="s">
        <v>42</v>
      </c>
      <c r="B211" s="63" t="str">
        <f t="shared" ref="B211" si="39">B210</f>
        <v>구리시</v>
      </c>
      <c r="C211" s="37" t="s">
        <v>941</v>
      </c>
      <c r="D211" s="21" t="s">
        <v>942</v>
      </c>
      <c r="E211" s="63" t="s">
        <v>942</v>
      </c>
      <c r="F211" s="38">
        <v>70</v>
      </c>
      <c r="G211" s="21"/>
      <c r="H211" s="38">
        <v>244</v>
      </c>
      <c r="I211" s="38">
        <v>30800</v>
      </c>
      <c r="J211" s="39"/>
    </row>
    <row r="212" spans="1:10" ht="20.25" customHeight="1" outlineLevel="1" x14ac:dyDescent="0.15">
      <c r="B212" s="29" t="s">
        <v>17</v>
      </c>
      <c r="C212" s="29" t="s">
        <v>39</v>
      </c>
      <c r="D212" s="29"/>
      <c r="E212" s="29"/>
      <c r="F212" s="11">
        <f>SUM(F213:F215)</f>
        <v>8500</v>
      </c>
      <c r="G212" s="12">
        <f t="shared" ref="G212:I212" si="40">SUM(G213:G215)</f>
        <v>2</v>
      </c>
      <c r="H212" s="12">
        <f t="shared" si="40"/>
        <v>216</v>
      </c>
      <c r="I212" s="12">
        <f t="shared" si="40"/>
        <v>4900000</v>
      </c>
      <c r="J212" s="29"/>
    </row>
    <row r="213" spans="1:10" ht="20.25" customHeight="1" outlineLevel="2" x14ac:dyDescent="0.15">
      <c r="A213" s="64" t="s">
        <v>42</v>
      </c>
      <c r="B213" s="18" t="str">
        <f>C212</f>
        <v>포천시</v>
      </c>
      <c r="C213" s="30" t="s">
        <v>943</v>
      </c>
      <c r="D213" s="18" t="s">
        <v>944</v>
      </c>
      <c r="E213" s="18" t="s">
        <v>945</v>
      </c>
      <c r="F213" s="35">
        <v>1100</v>
      </c>
      <c r="G213" s="35">
        <v>1</v>
      </c>
      <c r="H213" s="35">
        <v>30</v>
      </c>
      <c r="I213" s="35">
        <v>400000</v>
      </c>
      <c r="J213" s="36"/>
    </row>
    <row r="214" spans="1:10" ht="20.25" customHeight="1" outlineLevel="2" x14ac:dyDescent="0.15">
      <c r="A214" s="64" t="s">
        <v>42</v>
      </c>
      <c r="B214" s="18" t="str">
        <f>B213</f>
        <v>포천시</v>
      </c>
      <c r="C214" s="37" t="s">
        <v>946</v>
      </c>
      <c r="D214" s="18" t="s">
        <v>717</v>
      </c>
      <c r="E214" s="18" t="s">
        <v>718</v>
      </c>
      <c r="F214" s="35">
        <v>4000</v>
      </c>
      <c r="G214" s="35">
        <v>1</v>
      </c>
      <c r="H214" s="35">
        <v>186</v>
      </c>
      <c r="I214" s="35">
        <v>2400000</v>
      </c>
      <c r="J214" s="28"/>
    </row>
    <row r="215" spans="1:10" ht="20.25" customHeight="1" outlineLevel="2" x14ac:dyDescent="0.15">
      <c r="A215" s="64" t="s">
        <v>42</v>
      </c>
      <c r="B215" s="18" t="str">
        <f t="shared" ref="B215" si="41">B214</f>
        <v>포천시</v>
      </c>
      <c r="C215" s="37" t="s">
        <v>947</v>
      </c>
      <c r="D215" s="18" t="s">
        <v>948</v>
      </c>
      <c r="E215" s="18" t="s">
        <v>949</v>
      </c>
      <c r="F215" s="35">
        <v>3400</v>
      </c>
      <c r="G215" s="35"/>
      <c r="H215" s="35"/>
      <c r="I215" s="35">
        <v>2100000</v>
      </c>
      <c r="J215" s="28"/>
    </row>
    <row r="216" spans="1:10" ht="20.25" customHeight="1" outlineLevel="1" x14ac:dyDescent="0.15">
      <c r="B216" s="29" t="s">
        <v>17</v>
      </c>
      <c r="C216" s="29" t="s">
        <v>44</v>
      </c>
      <c r="D216" s="29"/>
      <c r="E216" s="29"/>
      <c r="F216" s="11">
        <f>SUM(F217)</f>
        <v>3500</v>
      </c>
      <c r="G216" s="12">
        <f t="shared" ref="G216:I216" si="42">SUM(G217)</f>
        <v>1</v>
      </c>
      <c r="H216" s="12">
        <f t="shared" si="42"/>
        <v>50</v>
      </c>
      <c r="I216" s="12">
        <f t="shared" si="42"/>
        <v>1700000</v>
      </c>
      <c r="J216" s="29"/>
    </row>
    <row r="217" spans="1:10" ht="20.25" customHeight="1" outlineLevel="2" x14ac:dyDescent="0.15">
      <c r="A217" s="64" t="s">
        <v>42</v>
      </c>
      <c r="B217" s="18" t="str">
        <f>C216</f>
        <v>양평군</v>
      </c>
      <c r="C217" s="37" t="s">
        <v>950</v>
      </c>
      <c r="D217" s="18" t="s">
        <v>951</v>
      </c>
      <c r="E217" s="18" t="s">
        <v>951</v>
      </c>
      <c r="F217" s="35">
        <v>3500</v>
      </c>
      <c r="G217" s="35">
        <v>1</v>
      </c>
      <c r="H217" s="35">
        <v>50</v>
      </c>
      <c r="I217" s="35">
        <v>1700000</v>
      </c>
      <c r="J217" s="36"/>
    </row>
    <row r="218" spans="1:10" ht="20.25" customHeight="1" outlineLevel="1" x14ac:dyDescent="0.15">
      <c r="B218" s="29" t="s">
        <v>17</v>
      </c>
      <c r="C218" s="29" t="s">
        <v>45</v>
      </c>
      <c r="D218" s="29"/>
      <c r="E218" s="29"/>
      <c r="F218" s="11">
        <f>SUM(F219:F222)</f>
        <v>7000</v>
      </c>
      <c r="G218" s="12">
        <f>SUM(G219:G222)</f>
        <v>0</v>
      </c>
      <c r="H218" s="12">
        <f>SUM(H219:H222)</f>
        <v>140</v>
      </c>
      <c r="I218" s="12">
        <f>SUM(I219:I222)</f>
        <v>2400000</v>
      </c>
      <c r="J218" s="29"/>
    </row>
    <row r="219" spans="1:10" ht="20.25" customHeight="1" outlineLevel="2" x14ac:dyDescent="0.15">
      <c r="A219" s="64" t="s">
        <v>42</v>
      </c>
      <c r="B219" s="18" t="str">
        <f>C218</f>
        <v>가평군</v>
      </c>
      <c r="C219" s="30" t="s">
        <v>952</v>
      </c>
      <c r="D219" s="18" t="s">
        <v>953</v>
      </c>
      <c r="E219" s="18" t="s">
        <v>953</v>
      </c>
      <c r="F219" s="35">
        <v>5000</v>
      </c>
      <c r="G219" s="35"/>
      <c r="H219" s="35">
        <v>50</v>
      </c>
      <c r="I219" s="35">
        <v>1600000</v>
      </c>
      <c r="J219" s="36"/>
    </row>
    <row r="220" spans="1:10" ht="20.25" customHeight="1" outlineLevel="2" x14ac:dyDescent="0.15">
      <c r="A220" s="64" t="s">
        <v>42</v>
      </c>
      <c r="B220" s="18" t="str">
        <f>B219</f>
        <v>가평군</v>
      </c>
      <c r="C220" s="37" t="s">
        <v>954</v>
      </c>
      <c r="D220" s="18" t="s">
        <v>955</v>
      </c>
      <c r="E220" s="18" t="s">
        <v>955</v>
      </c>
      <c r="F220" s="35">
        <v>1000</v>
      </c>
      <c r="G220" s="35"/>
      <c r="H220" s="35">
        <v>30</v>
      </c>
      <c r="I220" s="35">
        <v>400000</v>
      </c>
      <c r="J220" s="28"/>
    </row>
    <row r="221" spans="1:10" ht="20.25" customHeight="1" outlineLevel="2" x14ac:dyDescent="0.15">
      <c r="A221" s="64" t="s">
        <v>42</v>
      </c>
      <c r="B221" s="18" t="str">
        <f t="shared" ref="B221:B222" si="43">B220</f>
        <v>가평군</v>
      </c>
      <c r="C221" s="37" t="s">
        <v>956</v>
      </c>
      <c r="D221" s="18" t="s">
        <v>957</v>
      </c>
      <c r="E221" s="18" t="s">
        <v>957</v>
      </c>
      <c r="F221" s="35">
        <v>500</v>
      </c>
      <c r="G221" s="35"/>
      <c r="H221" s="35">
        <v>30</v>
      </c>
      <c r="I221" s="35">
        <v>200000</v>
      </c>
      <c r="J221" s="28"/>
    </row>
    <row r="222" spans="1:10" ht="20.25" customHeight="1" outlineLevel="2" x14ac:dyDescent="0.15">
      <c r="A222" s="64" t="s">
        <v>42</v>
      </c>
      <c r="B222" s="18" t="str">
        <f t="shared" si="43"/>
        <v>가평군</v>
      </c>
      <c r="C222" s="37" t="s">
        <v>958</v>
      </c>
      <c r="D222" s="18" t="s">
        <v>959</v>
      </c>
      <c r="E222" s="18" t="s">
        <v>959</v>
      </c>
      <c r="F222" s="35">
        <v>500</v>
      </c>
      <c r="G222" s="35"/>
      <c r="H222" s="35">
        <v>30</v>
      </c>
      <c r="I222" s="35">
        <v>200000</v>
      </c>
      <c r="J222" s="28"/>
    </row>
    <row r="223" spans="1:10" ht="20.25" customHeight="1" x14ac:dyDescent="0.15">
      <c r="B223" s="7" t="s">
        <v>11</v>
      </c>
      <c r="C223" s="7" t="s">
        <v>46</v>
      </c>
      <c r="D223" s="8"/>
      <c r="E223" s="8"/>
      <c r="F223" s="9">
        <f>SUM(F224)</f>
        <v>728</v>
      </c>
      <c r="G223" s="10">
        <f t="shared" ref="G223:I223" si="44">SUM(G224)</f>
        <v>0</v>
      </c>
      <c r="H223" s="10">
        <f t="shared" si="44"/>
        <v>454</v>
      </c>
      <c r="I223" s="10">
        <f t="shared" si="44"/>
        <v>500000</v>
      </c>
      <c r="J223" s="10"/>
    </row>
    <row r="224" spans="1:10" ht="20.25" customHeight="1" outlineLevel="1" x14ac:dyDescent="0.15">
      <c r="B224" s="29" t="s">
        <v>17</v>
      </c>
      <c r="C224" s="29" t="s">
        <v>35</v>
      </c>
      <c r="D224" s="29"/>
      <c r="E224" s="29"/>
      <c r="F224" s="11">
        <f>SUM(F225:F226)</f>
        <v>728</v>
      </c>
      <c r="G224" s="12">
        <f>SUM(G225:G226)</f>
        <v>0</v>
      </c>
      <c r="H224" s="12">
        <f>SUM(H225:H226)</f>
        <v>454</v>
      </c>
      <c r="I224" s="12">
        <f>SUM(I225:I226)</f>
        <v>500000</v>
      </c>
      <c r="J224" s="29"/>
    </row>
    <row r="225" spans="1:10" ht="20.25" customHeight="1" outlineLevel="2" x14ac:dyDescent="0.15">
      <c r="A225" s="64" t="s">
        <v>968</v>
      </c>
      <c r="B225" s="18" t="str">
        <f>C224</f>
        <v>김포시</v>
      </c>
      <c r="C225" s="42" t="s">
        <v>960</v>
      </c>
      <c r="D225" s="21"/>
      <c r="E225" s="21"/>
      <c r="F225" s="43">
        <v>610</v>
      </c>
      <c r="G225" s="43">
        <v>0</v>
      </c>
      <c r="H225" s="43">
        <v>454</v>
      </c>
      <c r="I225" s="43">
        <v>400000</v>
      </c>
      <c r="J225" s="44"/>
    </row>
    <row r="226" spans="1:10" ht="20.25" customHeight="1" outlineLevel="2" x14ac:dyDescent="0.15">
      <c r="A226" s="64" t="s">
        <v>968</v>
      </c>
      <c r="B226" s="32" t="str">
        <f>B225</f>
        <v>김포시</v>
      </c>
      <c r="C226" s="45" t="s">
        <v>478</v>
      </c>
      <c r="D226" s="32"/>
      <c r="E226" s="32"/>
      <c r="F226" s="34">
        <v>118</v>
      </c>
      <c r="G226" s="34">
        <v>0</v>
      </c>
      <c r="H226" s="34">
        <v>0</v>
      </c>
      <c r="I226" s="34">
        <v>100000</v>
      </c>
      <c r="J226" s="45"/>
    </row>
    <row r="227" spans="1:10" ht="20.25" customHeight="1" x14ac:dyDescent="0.15"/>
    <row r="228" spans="1:10" ht="20.25" customHeight="1" x14ac:dyDescent="0.15"/>
    <row r="229" spans="1:10" ht="20.25" customHeight="1" x14ac:dyDescent="0.15"/>
    <row r="230" spans="1:10" ht="20.25" customHeight="1" x14ac:dyDescent="0.15"/>
    <row r="231" spans="1:10" ht="20.25" customHeight="1" x14ac:dyDescent="0.15"/>
    <row r="232" spans="1:10" ht="20.25" customHeight="1" x14ac:dyDescent="0.15"/>
    <row r="233" spans="1:10" ht="20.25" customHeight="1" x14ac:dyDescent="0.15"/>
    <row r="234" spans="1:10" ht="20.25" customHeight="1" x14ac:dyDescent="0.15"/>
    <row r="235" spans="1:10" ht="20.25" customHeight="1" x14ac:dyDescent="0.15"/>
    <row r="236" spans="1:10" ht="20.25" customHeight="1" x14ac:dyDescent="0.15"/>
    <row r="237" spans="1:10" ht="20.25" customHeight="1" x14ac:dyDescent="0.15"/>
    <row r="238" spans="1:10" ht="20.25" customHeight="1" x14ac:dyDescent="0.15"/>
    <row r="239" spans="1:10" ht="20.25" customHeight="1" x14ac:dyDescent="0.15"/>
    <row r="240" spans="1:10" ht="20.25" customHeight="1" x14ac:dyDescent="0.15"/>
    <row r="241" ht="20.25" customHeight="1" x14ac:dyDescent="0.15"/>
    <row r="242" ht="20.25" customHeight="1" x14ac:dyDescent="0.15"/>
    <row r="243" ht="20.25" customHeight="1" x14ac:dyDescent="0.15"/>
    <row r="244" ht="20.25" customHeight="1" x14ac:dyDescent="0.15"/>
    <row r="245" ht="20.25" customHeight="1" x14ac:dyDescent="0.15"/>
    <row r="246" ht="20.25" customHeight="1" x14ac:dyDescent="0.15"/>
    <row r="247" ht="20.25" customHeight="1" x14ac:dyDescent="0.15"/>
    <row r="248" ht="20.25" customHeight="1" x14ac:dyDescent="0.15"/>
    <row r="249" ht="20.25" customHeight="1" x14ac:dyDescent="0.15"/>
    <row r="250" ht="20.25" customHeight="1" x14ac:dyDescent="0.15"/>
    <row r="251" ht="20.25" customHeight="1" x14ac:dyDescent="0.15"/>
    <row r="252" ht="20.25" customHeight="1" x14ac:dyDescent="0.15"/>
    <row r="253" ht="20.25" customHeight="1" x14ac:dyDescent="0.15"/>
    <row r="254" ht="20.25" customHeight="1" x14ac:dyDescent="0.15"/>
    <row r="255" ht="20.25" customHeight="1" x14ac:dyDescent="0.15"/>
    <row r="256" ht="20.25" customHeight="1" x14ac:dyDescent="0.15"/>
    <row r="257" ht="20.25" customHeight="1" x14ac:dyDescent="0.15"/>
    <row r="258" ht="20.25" customHeight="1" x14ac:dyDescent="0.15"/>
    <row r="259" ht="20.25" customHeight="1" x14ac:dyDescent="0.15"/>
    <row r="260" ht="20.25" customHeight="1" x14ac:dyDescent="0.15"/>
    <row r="261" ht="20.25" customHeight="1" x14ac:dyDescent="0.15"/>
  </sheetData>
  <mergeCells count="8">
    <mergeCell ref="I2:I3"/>
    <mergeCell ref="J2:J3"/>
    <mergeCell ref="B2:B3"/>
    <mergeCell ref="C2:C3"/>
    <mergeCell ref="D2:E2"/>
    <mergeCell ref="F2:F3"/>
    <mergeCell ref="G2:G3"/>
    <mergeCell ref="H2:H3"/>
  </mergeCells>
  <phoneticPr fontId="3" type="noConversion"/>
  <pageMargins left="0.35433070866141736" right="0.35433070866141736" top="0.78740157480314965" bottom="0.78740157480314965" header="0.51181102362204722" footer="0.51181102362204722"/>
  <pageSetup paperSize="8" scale="72" fitToHeight="0" orientation="portrait" r:id="rId1"/>
  <headerFooter alignWithMargins="0"/>
  <rowBreaks count="1" manualBreakCount="1">
    <brk id="60" min="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F408B-466E-4FC5-9EB6-AACA8CC95070}">
  <sheetPr>
    <pageSetUpPr fitToPage="1"/>
  </sheetPr>
  <dimension ref="A1:J289"/>
  <sheetViews>
    <sheetView showGridLines="0" view="pageBreakPreview" zoomScaleNormal="85" zoomScaleSheetLayoutView="100" workbookViewId="0">
      <pane ySplit="4" topLeftCell="A172" activePane="bottomLeft" state="frozen"/>
      <selection pane="bottomLeft" activeCell="C188" sqref="C188"/>
    </sheetView>
  </sheetViews>
  <sheetFormatPr defaultRowHeight="13.5" outlineLevelRow="2" x14ac:dyDescent="0.15"/>
  <cols>
    <col min="1" max="1" width="9" style="2"/>
    <col min="2" max="2" width="8.875" style="2" customWidth="1"/>
    <col min="3" max="3" width="42.375" style="2" bestFit="1" customWidth="1"/>
    <col min="4" max="5" width="19.25" style="2" customWidth="1"/>
    <col min="6" max="6" width="17.375" style="2" customWidth="1"/>
    <col min="7" max="8" width="12.125" style="2" customWidth="1"/>
    <col min="9" max="9" width="17.75" style="2" customWidth="1"/>
    <col min="10" max="10" width="29.875" style="19" bestFit="1" customWidth="1"/>
    <col min="11" max="256" width="9" style="2"/>
    <col min="257" max="257" width="8.875" style="2" customWidth="1"/>
    <col min="258" max="258" width="42.375" style="2" bestFit="1" customWidth="1"/>
    <col min="259" max="260" width="19.25" style="2" customWidth="1"/>
    <col min="261" max="261" width="17.375" style="2" customWidth="1"/>
    <col min="262" max="263" width="12.125" style="2" customWidth="1"/>
    <col min="264" max="264" width="17.75" style="2" customWidth="1"/>
    <col min="265" max="265" width="29.875" style="2" bestFit="1" customWidth="1"/>
    <col min="266" max="266" width="13" style="2" bestFit="1" customWidth="1"/>
    <col min="267" max="512" width="9" style="2"/>
    <col min="513" max="513" width="8.875" style="2" customWidth="1"/>
    <col min="514" max="514" width="42.375" style="2" bestFit="1" customWidth="1"/>
    <col min="515" max="516" width="19.25" style="2" customWidth="1"/>
    <col min="517" max="517" width="17.375" style="2" customWidth="1"/>
    <col min="518" max="519" width="12.125" style="2" customWidth="1"/>
    <col min="520" max="520" width="17.75" style="2" customWidth="1"/>
    <col min="521" max="521" width="29.875" style="2" bestFit="1" customWidth="1"/>
    <col min="522" max="522" width="13" style="2" bestFit="1" customWidth="1"/>
    <col min="523" max="768" width="9" style="2"/>
    <col min="769" max="769" width="8.875" style="2" customWidth="1"/>
    <col min="770" max="770" width="42.375" style="2" bestFit="1" customWidth="1"/>
    <col min="771" max="772" width="19.25" style="2" customWidth="1"/>
    <col min="773" max="773" width="17.375" style="2" customWidth="1"/>
    <col min="774" max="775" width="12.125" style="2" customWidth="1"/>
    <col min="776" max="776" width="17.75" style="2" customWidth="1"/>
    <col min="777" max="777" width="29.875" style="2" bestFit="1" customWidth="1"/>
    <col min="778" max="778" width="13" style="2" bestFit="1" customWidth="1"/>
    <col min="779" max="1024" width="9" style="2"/>
    <col min="1025" max="1025" width="8.875" style="2" customWidth="1"/>
    <col min="1026" max="1026" width="42.375" style="2" bestFit="1" customWidth="1"/>
    <col min="1027" max="1028" width="19.25" style="2" customWidth="1"/>
    <col min="1029" max="1029" width="17.375" style="2" customWidth="1"/>
    <col min="1030" max="1031" width="12.125" style="2" customWidth="1"/>
    <col min="1032" max="1032" width="17.75" style="2" customWidth="1"/>
    <col min="1033" max="1033" width="29.875" style="2" bestFit="1" customWidth="1"/>
    <col min="1034" max="1034" width="13" style="2" bestFit="1" customWidth="1"/>
    <col min="1035" max="1280" width="9" style="2"/>
    <col min="1281" max="1281" width="8.875" style="2" customWidth="1"/>
    <col min="1282" max="1282" width="42.375" style="2" bestFit="1" customWidth="1"/>
    <col min="1283" max="1284" width="19.25" style="2" customWidth="1"/>
    <col min="1285" max="1285" width="17.375" style="2" customWidth="1"/>
    <col min="1286" max="1287" width="12.125" style="2" customWidth="1"/>
    <col min="1288" max="1288" width="17.75" style="2" customWidth="1"/>
    <col min="1289" max="1289" width="29.875" style="2" bestFit="1" customWidth="1"/>
    <col min="1290" max="1290" width="13" style="2" bestFit="1" customWidth="1"/>
    <col min="1291" max="1536" width="9" style="2"/>
    <col min="1537" max="1537" width="8.875" style="2" customWidth="1"/>
    <col min="1538" max="1538" width="42.375" style="2" bestFit="1" customWidth="1"/>
    <col min="1539" max="1540" width="19.25" style="2" customWidth="1"/>
    <col min="1541" max="1541" width="17.375" style="2" customWidth="1"/>
    <col min="1542" max="1543" width="12.125" style="2" customWidth="1"/>
    <col min="1544" max="1544" width="17.75" style="2" customWidth="1"/>
    <col min="1545" max="1545" width="29.875" style="2" bestFit="1" customWidth="1"/>
    <col min="1546" max="1546" width="13" style="2" bestFit="1" customWidth="1"/>
    <col min="1547" max="1792" width="9" style="2"/>
    <col min="1793" max="1793" width="8.875" style="2" customWidth="1"/>
    <col min="1794" max="1794" width="42.375" style="2" bestFit="1" customWidth="1"/>
    <col min="1795" max="1796" width="19.25" style="2" customWidth="1"/>
    <col min="1797" max="1797" width="17.375" style="2" customWidth="1"/>
    <col min="1798" max="1799" width="12.125" style="2" customWidth="1"/>
    <col min="1800" max="1800" width="17.75" style="2" customWidth="1"/>
    <col min="1801" max="1801" width="29.875" style="2" bestFit="1" customWidth="1"/>
    <col min="1802" max="1802" width="13" style="2" bestFit="1" customWidth="1"/>
    <col min="1803" max="2048" width="9" style="2"/>
    <col min="2049" max="2049" width="8.875" style="2" customWidth="1"/>
    <col min="2050" max="2050" width="42.375" style="2" bestFit="1" customWidth="1"/>
    <col min="2051" max="2052" width="19.25" style="2" customWidth="1"/>
    <col min="2053" max="2053" width="17.375" style="2" customWidth="1"/>
    <col min="2054" max="2055" width="12.125" style="2" customWidth="1"/>
    <col min="2056" max="2056" width="17.75" style="2" customWidth="1"/>
    <col min="2057" max="2057" width="29.875" style="2" bestFit="1" customWidth="1"/>
    <col min="2058" max="2058" width="13" style="2" bestFit="1" customWidth="1"/>
    <col min="2059" max="2304" width="9" style="2"/>
    <col min="2305" max="2305" width="8.875" style="2" customWidth="1"/>
    <col min="2306" max="2306" width="42.375" style="2" bestFit="1" customWidth="1"/>
    <col min="2307" max="2308" width="19.25" style="2" customWidth="1"/>
    <col min="2309" max="2309" width="17.375" style="2" customWidth="1"/>
    <col min="2310" max="2311" width="12.125" style="2" customWidth="1"/>
    <col min="2312" max="2312" width="17.75" style="2" customWidth="1"/>
    <col min="2313" max="2313" width="29.875" style="2" bestFit="1" customWidth="1"/>
    <col min="2314" max="2314" width="13" style="2" bestFit="1" customWidth="1"/>
    <col min="2315" max="2560" width="9" style="2"/>
    <col min="2561" max="2561" width="8.875" style="2" customWidth="1"/>
    <col min="2562" max="2562" width="42.375" style="2" bestFit="1" customWidth="1"/>
    <col min="2563" max="2564" width="19.25" style="2" customWidth="1"/>
    <col min="2565" max="2565" width="17.375" style="2" customWidth="1"/>
    <col min="2566" max="2567" width="12.125" style="2" customWidth="1"/>
    <col min="2568" max="2568" width="17.75" style="2" customWidth="1"/>
    <col min="2569" max="2569" width="29.875" style="2" bestFit="1" customWidth="1"/>
    <col min="2570" max="2570" width="13" style="2" bestFit="1" customWidth="1"/>
    <col min="2571" max="2816" width="9" style="2"/>
    <col min="2817" max="2817" width="8.875" style="2" customWidth="1"/>
    <col min="2818" max="2818" width="42.375" style="2" bestFit="1" customWidth="1"/>
    <col min="2819" max="2820" width="19.25" style="2" customWidth="1"/>
    <col min="2821" max="2821" width="17.375" style="2" customWidth="1"/>
    <col min="2822" max="2823" width="12.125" style="2" customWidth="1"/>
    <col min="2824" max="2824" width="17.75" style="2" customWidth="1"/>
    <col min="2825" max="2825" width="29.875" style="2" bestFit="1" customWidth="1"/>
    <col min="2826" max="2826" width="13" style="2" bestFit="1" customWidth="1"/>
    <col min="2827" max="3072" width="9" style="2"/>
    <col min="3073" max="3073" width="8.875" style="2" customWidth="1"/>
    <col min="3074" max="3074" width="42.375" style="2" bestFit="1" customWidth="1"/>
    <col min="3075" max="3076" width="19.25" style="2" customWidth="1"/>
    <col min="3077" max="3077" width="17.375" style="2" customWidth="1"/>
    <col min="3078" max="3079" width="12.125" style="2" customWidth="1"/>
    <col min="3080" max="3080" width="17.75" style="2" customWidth="1"/>
    <col min="3081" max="3081" width="29.875" style="2" bestFit="1" customWidth="1"/>
    <col min="3082" max="3082" width="13" style="2" bestFit="1" customWidth="1"/>
    <col min="3083" max="3328" width="9" style="2"/>
    <col min="3329" max="3329" width="8.875" style="2" customWidth="1"/>
    <col min="3330" max="3330" width="42.375" style="2" bestFit="1" customWidth="1"/>
    <col min="3331" max="3332" width="19.25" style="2" customWidth="1"/>
    <col min="3333" max="3333" width="17.375" style="2" customWidth="1"/>
    <col min="3334" max="3335" width="12.125" style="2" customWidth="1"/>
    <col min="3336" max="3336" width="17.75" style="2" customWidth="1"/>
    <col min="3337" max="3337" width="29.875" style="2" bestFit="1" customWidth="1"/>
    <col min="3338" max="3338" width="13" style="2" bestFit="1" customWidth="1"/>
    <col min="3339" max="3584" width="9" style="2"/>
    <col min="3585" max="3585" width="8.875" style="2" customWidth="1"/>
    <col min="3586" max="3586" width="42.375" style="2" bestFit="1" customWidth="1"/>
    <col min="3587" max="3588" width="19.25" style="2" customWidth="1"/>
    <col min="3589" max="3589" width="17.375" style="2" customWidth="1"/>
    <col min="3590" max="3591" width="12.125" style="2" customWidth="1"/>
    <col min="3592" max="3592" width="17.75" style="2" customWidth="1"/>
    <col min="3593" max="3593" width="29.875" style="2" bestFit="1" customWidth="1"/>
    <col min="3594" max="3594" width="13" style="2" bestFit="1" customWidth="1"/>
    <col min="3595" max="3840" width="9" style="2"/>
    <col min="3841" max="3841" width="8.875" style="2" customWidth="1"/>
    <col min="3842" max="3842" width="42.375" style="2" bestFit="1" customWidth="1"/>
    <col min="3843" max="3844" width="19.25" style="2" customWidth="1"/>
    <col min="3845" max="3845" width="17.375" style="2" customWidth="1"/>
    <col min="3846" max="3847" width="12.125" style="2" customWidth="1"/>
    <col min="3848" max="3848" width="17.75" style="2" customWidth="1"/>
    <col min="3849" max="3849" width="29.875" style="2" bestFit="1" customWidth="1"/>
    <col min="3850" max="3850" width="13" style="2" bestFit="1" customWidth="1"/>
    <col min="3851" max="4096" width="9" style="2"/>
    <col min="4097" max="4097" width="8.875" style="2" customWidth="1"/>
    <col min="4098" max="4098" width="42.375" style="2" bestFit="1" customWidth="1"/>
    <col min="4099" max="4100" width="19.25" style="2" customWidth="1"/>
    <col min="4101" max="4101" width="17.375" style="2" customWidth="1"/>
    <col min="4102" max="4103" width="12.125" style="2" customWidth="1"/>
    <col min="4104" max="4104" width="17.75" style="2" customWidth="1"/>
    <col min="4105" max="4105" width="29.875" style="2" bestFit="1" customWidth="1"/>
    <col min="4106" max="4106" width="13" style="2" bestFit="1" customWidth="1"/>
    <col min="4107" max="4352" width="9" style="2"/>
    <col min="4353" max="4353" width="8.875" style="2" customWidth="1"/>
    <col min="4354" max="4354" width="42.375" style="2" bestFit="1" customWidth="1"/>
    <col min="4355" max="4356" width="19.25" style="2" customWidth="1"/>
    <col min="4357" max="4357" width="17.375" style="2" customWidth="1"/>
    <col min="4358" max="4359" width="12.125" style="2" customWidth="1"/>
    <col min="4360" max="4360" width="17.75" style="2" customWidth="1"/>
    <col min="4361" max="4361" width="29.875" style="2" bestFit="1" customWidth="1"/>
    <col min="4362" max="4362" width="13" style="2" bestFit="1" customWidth="1"/>
    <col min="4363" max="4608" width="9" style="2"/>
    <col min="4609" max="4609" width="8.875" style="2" customWidth="1"/>
    <col min="4610" max="4610" width="42.375" style="2" bestFit="1" customWidth="1"/>
    <col min="4611" max="4612" width="19.25" style="2" customWidth="1"/>
    <col min="4613" max="4613" width="17.375" style="2" customWidth="1"/>
    <col min="4614" max="4615" width="12.125" style="2" customWidth="1"/>
    <col min="4616" max="4616" width="17.75" style="2" customWidth="1"/>
    <col min="4617" max="4617" width="29.875" style="2" bestFit="1" customWidth="1"/>
    <col min="4618" max="4618" width="13" style="2" bestFit="1" customWidth="1"/>
    <col min="4619" max="4864" width="9" style="2"/>
    <col min="4865" max="4865" width="8.875" style="2" customWidth="1"/>
    <col min="4866" max="4866" width="42.375" style="2" bestFit="1" customWidth="1"/>
    <col min="4867" max="4868" width="19.25" style="2" customWidth="1"/>
    <col min="4869" max="4869" width="17.375" style="2" customWidth="1"/>
    <col min="4870" max="4871" width="12.125" style="2" customWidth="1"/>
    <col min="4872" max="4872" width="17.75" style="2" customWidth="1"/>
    <col min="4873" max="4873" width="29.875" style="2" bestFit="1" customWidth="1"/>
    <col min="4874" max="4874" width="13" style="2" bestFit="1" customWidth="1"/>
    <col min="4875" max="5120" width="9" style="2"/>
    <col min="5121" max="5121" width="8.875" style="2" customWidth="1"/>
    <col min="5122" max="5122" width="42.375" style="2" bestFit="1" customWidth="1"/>
    <col min="5123" max="5124" width="19.25" style="2" customWidth="1"/>
    <col min="5125" max="5125" width="17.375" style="2" customWidth="1"/>
    <col min="5126" max="5127" width="12.125" style="2" customWidth="1"/>
    <col min="5128" max="5128" width="17.75" style="2" customWidth="1"/>
    <col min="5129" max="5129" width="29.875" style="2" bestFit="1" customWidth="1"/>
    <col min="5130" max="5130" width="13" style="2" bestFit="1" customWidth="1"/>
    <col min="5131" max="5376" width="9" style="2"/>
    <col min="5377" max="5377" width="8.875" style="2" customWidth="1"/>
    <col min="5378" max="5378" width="42.375" style="2" bestFit="1" customWidth="1"/>
    <col min="5379" max="5380" width="19.25" style="2" customWidth="1"/>
    <col min="5381" max="5381" width="17.375" style="2" customWidth="1"/>
    <col min="5382" max="5383" width="12.125" style="2" customWidth="1"/>
    <col min="5384" max="5384" width="17.75" style="2" customWidth="1"/>
    <col min="5385" max="5385" width="29.875" style="2" bestFit="1" customWidth="1"/>
    <col min="5386" max="5386" width="13" style="2" bestFit="1" customWidth="1"/>
    <col min="5387" max="5632" width="9" style="2"/>
    <col min="5633" max="5633" width="8.875" style="2" customWidth="1"/>
    <col min="5634" max="5634" width="42.375" style="2" bestFit="1" customWidth="1"/>
    <col min="5635" max="5636" width="19.25" style="2" customWidth="1"/>
    <col min="5637" max="5637" width="17.375" style="2" customWidth="1"/>
    <col min="5638" max="5639" width="12.125" style="2" customWidth="1"/>
    <col min="5640" max="5640" width="17.75" style="2" customWidth="1"/>
    <col min="5641" max="5641" width="29.875" style="2" bestFit="1" customWidth="1"/>
    <col min="5642" max="5642" width="13" style="2" bestFit="1" customWidth="1"/>
    <col min="5643" max="5888" width="9" style="2"/>
    <col min="5889" max="5889" width="8.875" style="2" customWidth="1"/>
    <col min="5890" max="5890" width="42.375" style="2" bestFit="1" customWidth="1"/>
    <col min="5891" max="5892" width="19.25" style="2" customWidth="1"/>
    <col min="5893" max="5893" width="17.375" style="2" customWidth="1"/>
    <col min="5894" max="5895" width="12.125" style="2" customWidth="1"/>
    <col min="5896" max="5896" width="17.75" style="2" customWidth="1"/>
    <col min="5897" max="5897" width="29.875" style="2" bestFit="1" customWidth="1"/>
    <col min="5898" max="5898" width="13" style="2" bestFit="1" customWidth="1"/>
    <col min="5899" max="6144" width="9" style="2"/>
    <col min="6145" max="6145" width="8.875" style="2" customWidth="1"/>
    <col min="6146" max="6146" width="42.375" style="2" bestFit="1" customWidth="1"/>
    <col min="6147" max="6148" width="19.25" style="2" customWidth="1"/>
    <col min="6149" max="6149" width="17.375" style="2" customWidth="1"/>
    <col min="6150" max="6151" width="12.125" style="2" customWidth="1"/>
    <col min="6152" max="6152" width="17.75" style="2" customWidth="1"/>
    <col min="6153" max="6153" width="29.875" style="2" bestFit="1" customWidth="1"/>
    <col min="6154" max="6154" width="13" style="2" bestFit="1" customWidth="1"/>
    <col min="6155" max="6400" width="9" style="2"/>
    <col min="6401" max="6401" width="8.875" style="2" customWidth="1"/>
    <col min="6402" max="6402" width="42.375" style="2" bestFit="1" customWidth="1"/>
    <col min="6403" max="6404" width="19.25" style="2" customWidth="1"/>
    <col min="6405" max="6405" width="17.375" style="2" customWidth="1"/>
    <col min="6406" max="6407" width="12.125" style="2" customWidth="1"/>
    <col min="6408" max="6408" width="17.75" style="2" customWidth="1"/>
    <col min="6409" max="6409" width="29.875" style="2" bestFit="1" customWidth="1"/>
    <col min="6410" max="6410" width="13" style="2" bestFit="1" customWidth="1"/>
    <col min="6411" max="6656" width="9" style="2"/>
    <col min="6657" max="6657" width="8.875" style="2" customWidth="1"/>
    <col min="6658" max="6658" width="42.375" style="2" bestFit="1" customWidth="1"/>
    <col min="6659" max="6660" width="19.25" style="2" customWidth="1"/>
    <col min="6661" max="6661" width="17.375" style="2" customWidth="1"/>
    <col min="6662" max="6663" width="12.125" style="2" customWidth="1"/>
    <col min="6664" max="6664" width="17.75" style="2" customWidth="1"/>
    <col min="6665" max="6665" width="29.875" style="2" bestFit="1" customWidth="1"/>
    <col min="6666" max="6666" width="13" style="2" bestFit="1" customWidth="1"/>
    <col min="6667" max="6912" width="9" style="2"/>
    <col min="6913" max="6913" width="8.875" style="2" customWidth="1"/>
    <col min="6914" max="6914" width="42.375" style="2" bestFit="1" customWidth="1"/>
    <col min="6915" max="6916" width="19.25" style="2" customWidth="1"/>
    <col min="6917" max="6917" width="17.375" style="2" customWidth="1"/>
    <col min="6918" max="6919" width="12.125" style="2" customWidth="1"/>
    <col min="6920" max="6920" width="17.75" style="2" customWidth="1"/>
    <col min="6921" max="6921" width="29.875" style="2" bestFit="1" customWidth="1"/>
    <col min="6922" max="6922" width="13" style="2" bestFit="1" customWidth="1"/>
    <col min="6923" max="7168" width="9" style="2"/>
    <col min="7169" max="7169" width="8.875" style="2" customWidth="1"/>
    <col min="7170" max="7170" width="42.375" style="2" bestFit="1" customWidth="1"/>
    <col min="7171" max="7172" width="19.25" style="2" customWidth="1"/>
    <col min="7173" max="7173" width="17.375" style="2" customWidth="1"/>
    <col min="7174" max="7175" width="12.125" style="2" customWidth="1"/>
    <col min="7176" max="7176" width="17.75" style="2" customWidth="1"/>
    <col min="7177" max="7177" width="29.875" style="2" bestFit="1" customWidth="1"/>
    <col min="7178" max="7178" width="13" style="2" bestFit="1" customWidth="1"/>
    <col min="7179" max="7424" width="9" style="2"/>
    <col min="7425" max="7425" width="8.875" style="2" customWidth="1"/>
    <col min="7426" max="7426" width="42.375" style="2" bestFit="1" customWidth="1"/>
    <col min="7427" max="7428" width="19.25" style="2" customWidth="1"/>
    <col min="7429" max="7429" width="17.375" style="2" customWidth="1"/>
    <col min="7430" max="7431" width="12.125" style="2" customWidth="1"/>
    <col min="7432" max="7432" width="17.75" style="2" customWidth="1"/>
    <col min="7433" max="7433" width="29.875" style="2" bestFit="1" customWidth="1"/>
    <col min="7434" max="7434" width="13" style="2" bestFit="1" customWidth="1"/>
    <col min="7435" max="7680" width="9" style="2"/>
    <col min="7681" max="7681" width="8.875" style="2" customWidth="1"/>
    <col min="7682" max="7682" width="42.375" style="2" bestFit="1" customWidth="1"/>
    <col min="7683" max="7684" width="19.25" style="2" customWidth="1"/>
    <col min="7685" max="7685" width="17.375" style="2" customWidth="1"/>
    <col min="7686" max="7687" width="12.125" style="2" customWidth="1"/>
    <col min="7688" max="7688" width="17.75" style="2" customWidth="1"/>
    <col min="7689" max="7689" width="29.875" style="2" bestFit="1" customWidth="1"/>
    <col min="7690" max="7690" width="13" style="2" bestFit="1" customWidth="1"/>
    <col min="7691" max="7936" width="9" style="2"/>
    <col min="7937" max="7937" width="8.875" style="2" customWidth="1"/>
    <col min="7938" max="7938" width="42.375" style="2" bestFit="1" customWidth="1"/>
    <col min="7939" max="7940" width="19.25" style="2" customWidth="1"/>
    <col min="7941" max="7941" width="17.375" style="2" customWidth="1"/>
    <col min="7942" max="7943" width="12.125" style="2" customWidth="1"/>
    <col min="7944" max="7944" width="17.75" style="2" customWidth="1"/>
    <col min="7945" max="7945" width="29.875" style="2" bestFit="1" customWidth="1"/>
    <col min="7946" max="7946" width="13" style="2" bestFit="1" customWidth="1"/>
    <col min="7947" max="8192" width="9" style="2"/>
    <col min="8193" max="8193" width="8.875" style="2" customWidth="1"/>
    <col min="8194" max="8194" width="42.375" style="2" bestFit="1" customWidth="1"/>
    <col min="8195" max="8196" width="19.25" style="2" customWidth="1"/>
    <col min="8197" max="8197" width="17.375" style="2" customWidth="1"/>
    <col min="8198" max="8199" width="12.125" style="2" customWidth="1"/>
    <col min="8200" max="8200" width="17.75" style="2" customWidth="1"/>
    <col min="8201" max="8201" width="29.875" style="2" bestFit="1" customWidth="1"/>
    <col min="8202" max="8202" width="13" style="2" bestFit="1" customWidth="1"/>
    <col min="8203" max="8448" width="9" style="2"/>
    <col min="8449" max="8449" width="8.875" style="2" customWidth="1"/>
    <col min="8450" max="8450" width="42.375" style="2" bestFit="1" customWidth="1"/>
    <col min="8451" max="8452" width="19.25" style="2" customWidth="1"/>
    <col min="8453" max="8453" width="17.375" style="2" customWidth="1"/>
    <col min="8454" max="8455" width="12.125" style="2" customWidth="1"/>
    <col min="8456" max="8456" width="17.75" style="2" customWidth="1"/>
    <col min="8457" max="8457" width="29.875" style="2" bestFit="1" customWidth="1"/>
    <col min="8458" max="8458" width="13" style="2" bestFit="1" customWidth="1"/>
    <col min="8459" max="8704" width="9" style="2"/>
    <col min="8705" max="8705" width="8.875" style="2" customWidth="1"/>
    <col min="8706" max="8706" width="42.375" style="2" bestFit="1" customWidth="1"/>
    <col min="8707" max="8708" width="19.25" style="2" customWidth="1"/>
    <col min="8709" max="8709" width="17.375" style="2" customWidth="1"/>
    <col min="8710" max="8711" width="12.125" style="2" customWidth="1"/>
    <col min="8712" max="8712" width="17.75" style="2" customWidth="1"/>
    <col min="8713" max="8713" width="29.875" style="2" bestFit="1" customWidth="1"/>
    <col min="8714" max="8714" width="13" style="2" bestFit="1" customWidth="1"/>
    <col min="8715" max="8960" width="9" style="2"/>
    <col min="8961" max="8961" width="8.875" style="2" customWidth="1"/>
    <col min="8962" max="8962" width="42.375" style="2" bestFit="1" customWidth="1"/>
    <col min="8963" max="8964" width="19.25" style="2" customWidth="1"/>
    <col min="8965" max="8965" width="17.375" style="2" customWidth="1"/>
    <col min="8966" max="8967" width="12.125" style="2" customWidth="1"/>
    <col min="8968" max="8968" width="17.75" style="2" customWidth="1"/>
    <col min="8969" max="8969" width="29.875" style="2" bestFit="1" customWidth="1"/>
    <col min="8970" max="8970" width="13" style="2" bestFit="1" customWidth="1"/>
    <col min="8971" max="9216" width="9" style="2"/>
    <col min="9217" max="9217" width="8.875" style="2" customWidth="1"/>
    <col min="9218" max="9218" width="42.375" style="2" bestFit="1" customWidth="1"/>
    <col min="9219" max="9220" width="19.25" style="2" customWidth="1"/>
    <col min="9221" max="9221" width="17.375" style="2" customWidth="1"/>
    <col min="9222" max="9223" width="12.125" style="2" customWidth="1"/>
    <col min="9224" max="9224" width="17.75" style="2" customWidth="1"/>
    <col min="9225" max="9225" width="29.875" style="2" bestFit="1" customWidth="1"/>
    <col min="9226" max="9226" width="13" style="2" bestFit="1" customWidth="1"/>
    <col min="9227" max="9472" width="9" style="2"/>
    <col min="9473" max="9473" width="8.875" style="2" customWidth="1"/>
    <col min="9474" max="9474" width="42.375" style="2" bestFit="1" customWidth="1"/>
    <col min="9475" max="9476" width="19.25" style="2" customWidth="1"/>
    <col min="9477" max="9477" width="17.375" style="2" customWidth="1"/>
    <col min="9478" max="9479" width="12.125" style="2" customWidth="1"/>
    <col min="9480" max="9480" width="17.75" style="2" customWidth="1"/>
    <col min="9481" max="9481" width="29.875" style="2" bestFit="1" customWidth="1"/>
    <col min="9482" max="9482" width="13" style="2" bestFit="1" customWidth="1"/>
    <col min="9483" max="9728" width="9" style="2"/>
    <col min="9729" max="9729" width="8.875" style="2" customWidth="1"/>
    <col min="9730" max="9730" width="42.375" style="2" bestFit="1" customWidth="1"/>
    <col min="9731" max="9732" width="19.25" style="2" customWidth="1"/>
    <col min="9733" max="9733" width="17.375" style="2" customWidth="1"/>
    <col min="9734" max="9735" width="12.125" style="2" customWidth="1"/>
    <col min="9736" max="9736" width="17.75" style="2" customWidth="1"/>
    <col min="9737" max="9737" width="29.875" style="2" bestFit="1" customWidth="1"/>
    <col min="9738" max="9738" width="13" style="2" bestFit="1" customWidth="1"/>
    <col min="9739" max="9984" width="9" style="2"/>
    <col min="9985" max="9985" width="8.875" style="2" customWidth="1"/>
    <col min="9986" max="9986" width="42.375" style="2" bestFit="1" customWidth="1"/>
    <col min="9987" max="9988" width="19.25" style="2" customWidth="1"/>
    <col min="9989" max="9989" width="17.375" style="2" customWidth="1"/>
    <col min="9990" max="9991" width="12.125" style="2" customWidth="1"/>
    <col min="9992" max="9992" width="17.75" style="2" customWidth="1"/>
    <col min="9993" max="9993" width="29.875" style="2" bestFit="1" customWidth="1"/>
    <col min="9994" max="9994" width="13" style="2" bestFit="1" customWidth="1"/>
    <col min="9995" max="10240" width="9" style="2"/>
    <col min="10241" max="10241" width="8.875" style="2" customWidth="1"/>
    <col min="10242" max="10242" width="42.375" style="2" bestFit="1" customWidth="1"/>
    <col min="10243" max="10244" width="19.25" style="2" customWidth="1"/>
    <col min="10245" max="10245" width="17.375" style="2" customWidth="1"/>
    <col min="10246" max="10247" width="12.125" style="2" customWidth="1"/>
    <col min="10248" max="10248" width="17.75" style="2" customWidth="1"/>
    <col min="10249" max="10249" width="29.875" style="2" bestFit="1" customWidth="1"/>
    <col min="10250" max="10250" width="13" style="2" bestFit="1" customWidth="1"/>
    <col min="10251" max="10496" width="9" style="2"/>
    <col min="10497" max="10497" width="8.875" style="2" customWidth="1"/>
    <col min="10498" max="10498" width="42.375" style="2" bestFit="1" customWidth="1"/>
    <col min="10499" max="10500" width="19.25" style="2" customWidth="1"/>
    <col min="10501" max="10501" width="17.375" style="2" customWidth="1"/>
    <col min="10502" max="10503" width="12.125" style="2" customWidth="1"/>
    <col min="10504" max="10504" width="17.75" style="2" customWidth="1"/>
    <col min="10505" max="10505" width="29.875" style="2" bestFit="1" customWidth="1"/>
    <col min="10506" max="10506" width="13" style="2" bestFit="1" customWidth="1"/>
    <col min="10507" max="10752" width="9" style="2"/>
    <col min="10753" max="10753" width="8.875" style="2" customWidth="1"/>
    <col min="10754" max="10754" width="42.375" style="2" bestFit="1" customWidth="1"/>
    <col min="10755" max="10756" width="19.25" style="2" customWidth="1"/>
    <col min="10757" max="10757" width="17.375" style="2" customWidth="1"/>
    <col min="10758" max="10759" width="12.125" style="2" customWidth="1"/>
    <col min="10760" max="10760" width="17.75" style="2" customWidth="1"/>
    <col min="10761" max="10761" width="29.875" style="2" bestFit="1" customWidth="1"/>
    <col min="10762" max="10762" width="13" style="2" bestFit="1" customWidth="1"/>
    <col min="10763" max="11008" width="9" style="2"/>
    <col min="11009" max="11009" width="8.875" style="2" customWidth="1"/>
    <col min="11010" max="11010" width="42.375" style="2" bestFit="1" customWidth="1"/>
    <col min="11011" max="11012" width="19.25" style="2" customWidth="1"/>
    <col min="11013" max="11013" width="17.375" style="2" customWidth="1"/>
    <col min="11014" max="11015" width="12.125" style="2" customWidth="1"/>
    <col min="11016" max="11016" width="17.75" style="2" customWidth="1"/>
    <col min="11017" max="11017" width="29.875" style="2" bestFit="1" customWidth="1"/>
    <col min="11018" max="11018" width="13" style="2" bestFit="1" customWidth="1"/>
    <col min="11019" max="11264" width="9" style="2"/>
    <col min="11265" max="11265" width="8.875" style="2" customWidth="1"/>
    <col min="11266" max="11266" width="42.375" style="2" bestFit="1" customWidth="1"/>
    <col min="11267" max="11268" width="19.25" style="2" customWidth="1"/>
    <col min="11269" max="11269" width="17.375" style="2" customWidth="1"/>
    <col min="11270" max="11271" width="12.125" style="2" customWidth="1"/>
    <col min="11272" max="11272" width="17.75" style="2" customWidth="1"/>
    <col min="11273" max="11273" width="29.875" style="2" bestFit="1" customWidth="1"/>
    <col min="11274" max="11274" width="13" style="2" bestFit="1" customWidth="1"/>
    <col min="11275" max="11520" width="9" style="2"/>
    <col min="11521" max="11521" width="8.875" style="2" customWidth="1"/>
    <col min="11522" max="11522" width="42.375" style="2" bestFit="1" customWidth="1"/>
    <col min="11523" max="11524" width="19.25" style="2" customWidth="1"/>
    <col min="11525" max="11525" width="17.375" style="2" customWidth="1"/>
    <col min="11526" max="11527" width="12.125" style="2" customWidth="1"/>
    <col min="11528" max="11528" width="17.75" style="2" customWidth="1"/>
    <col min="11529" max="11529" width="29.875" style="2" bestFit="1" customWidth="1"/>
    <col min="11530" max="11530" width="13" style="2" bestFit="1" customWidth="1"/>
    <col min="11531" max="11776" width="9" style="2"/>
    <col min="11777" max="11777" width="8.875" style="2" customWidth="1"/>
    <col min="11778" max="11778" width="42.375" style="2" bestFit="1" customWidth="1"/>
    <col min="11779" max="11780" width="19.25" style="2" customWidth="1"/>
    <col min="11781" max="11781" width="17.375" style="2" customWidth="1"/>
    <col min="11782" max="11783" width="12.125" style="2" customWidth="1"/>
    <col min="11784" max="11784" width="17.75" style="2" customWidth="1"/>
    <col min="11785" max="11785" width="29.875" style="2" bestFit="1" customWidth="1"/>
    <col min="11786" max="11786" width="13" style="2" bestFit="1" customWidth="1"/>
    <col min="11787" max="12032" width="9" style="2"/>
    <col min="12033" max="12033" width="8.875" style="2" customWidth="1"/>
    <col min="12034" max="12034" width="42.375" style="2" bestFit="1" customWidth="1"/>
    <col min="12035" max="12036" width="19.25" style="2" customWidth="1"/>
    <col min="12037" max="12037" width="17.375" style="2" customWidth="1"/>
    <col min="12038" max="12039" width="12.125" style="2" customWidth="1"/>
    <col min="12040" max="12040" width="17.75" style="2" customWidth="1"/>
    <col min="12041" max="12041" width="29.875" style="2" bestFit="1" customWidth="1"/>
    <col min="12042" max="12042" width="13" style="2" bestFit="1" customWidth="1"/>
    <col min="12043" max="12288" width="9" style="2"/>
    <col min="12289" max="12289" width="8.875" style="2" customWidth="1"/>
    <col min="12290" max="12290" width="42.375" style="2" bestFit="1" customWidth="1"/>
    <col min="12291" max="12292" width="19.25" style="2" customWidth="1"/>
    <col min="12293" max="12293" width="17.375" style="2" customWidth="1"/>
    <col min="12294" max="12295" width="12.125" style="2" customWidth="1"/>
    <col min="12296" max="12296" width="17.75" style="2" customWidth="1"/>
    <col min="12297" max="12297" width="29.875" style="2" bestFit="1" customWidth="1"/>
    <col min="12298" max="12298" width="13" style="2" bestFit="1" customWidth="1"/>
    <col min="12299" max="12544" width="9" style="2"/>
    <col min="12545" max="12545" width="8.875" style="2" customWidth="1"/>
    <col min="12546" max="12546" width="42.375" style="2" bestFit="1" customWidth="1"/>
    <col min="12547" max="12548" width="19.25" style="2" customWidth="1"/>
    <col min="12549" max="12549" width="17.375" style="2" customWidth="1"/>
    <col min="12550" max="12551" width="12.125" style="2" customWidth="1"/>
    <col min="12552" max="12552" width="17.75" style="2" customWidth="1"/>
    <col min="12553" max="12553" width="29.875" style="2" bestFit="1" customWidth="1"/>
    <col min="12554" max="12554" width="13" style="2" bestFit="1" customWidth="1"/>
    <col min="12555" max="12800" width="9" style="2"/>
    <col min="12801" max="12801" width="8.875" style="2" customWidth="1"/>
    <col min="12802" max="12802" width="42.375" style="2" bestFit="1" customWidth="1"/>
    <col min="12803" max="12804" width="19.25" style="2" customWidth="1"/>
    <col min="12805" max="12805" width="17.375" style="2" customWidth="1"/>
    <col min="12806" max="12807" width="12.125" style="2" customWidth="1"/>
    <col min="12808" max="12808" width="17.75" style="2" customWidth="1"/>
    <col min="12809" max="12809" width="29.875" style="2" bestFit="1" customWidth="1"/>
    <col min="12810" max="12810" width="13" style="2" bestFit="1" customWidth="1"/>
    <col min="12811" max="13056" width="9" style="2"/>
    <col min="13057" max="13057" width="8.875" style="2" customWidth="1"/>
    <col min="13058" max="13058" width="42.375" style="2" bestFit="1" customWidth="1"/>
    <col min="13059" max="13060" width="19.25" style="2" customWidth="1"/>
    <col min="13061" max="13061" width="17.375" style="2" customWidth="1"/>
    <col min="13062" max="13063" width="12.125" style="2" customWidth="1"/>
    <col min="13064" max="13064" width="17.75" style="2" customWidth="1"/>
    <col min="13065" max="13065" width="29.875" style="2" bestFit="1" customWidth="1"/>
    <col min="13066" max="13066" width="13" style="2" bestFit="1" customWidth="1"/>
    <col min="13067" max="13312" width="9" style="2"/>
    <col min="13313" max="13313" width="8.875" style="2" customWidth="1"/>
    <col min="13314" max="13314" width="42.375" style="2" bestFit="1" customWidth="1"/>
    <col min="13315" max="13316" width="19.25" style="2" customWidth="1"/>
    <col min="13317" max="13317" width="17.375" style="2" customWidth="1"/>
    <col min="13318" max="13319" width="12.125" style="2" customWidth="1"/>
    <col min="13320" max="13320" width="17.75" style="2" customWidth="1"/>
    <col min="13321" max="13321" width="29.875" style="2" bestFit="1" customWidth="1"/>
    <col min="13322" max="13322" width="13" style="2" bestFit="1" customWidth="1"/>
    <col min="13323" max="13568" width="9" style="2"/>
    <col min="13569" max="13569" width="8.875" style="2" customWidth="1"/>
    <col min="13570" max="13570" width="42.375" style="2" bestFit="1" customWidth="1"/>
    <col min="13571" max="13572" width="19.25" style="2" customWidth="1"/>
    <col min="13573" max="13573" width="17.375" style="2" customWidth="1"/>
    <col min="13574" max="13575" width="12.125" style="2" customWidth="1"/>
    <col min="13576" max="13576" width="17.75" style="2" customWidth="1"/>
    <col min="13577" max="13577" width="29.875" style="2" bestFit="1" customWidth="1"/>
    <col min="13578" max="13578" width="13" style="2" bestFit="1" customWidth="1"/>
    <col min="13579" max="13824" width="9" style="2"/>
    <col min="13825" max="13825" width="8.875" style="2" customWidth="1"/>
    <col min="13826" max="13826" width="42.375" style="2" bestFit="1" customWidth="1"/>
    <col min="13827" max="13828" width="19.25" style="2" customWidth="1"/>
    <col min="13829" max="13829" width="17.375" style="2" customWidth="1"/>
    <col min="13830" max="13831" width="12.125" style="2" customWidth="1"/>
    <col min="13832" max="13832" width="17.75" style="2" customWidth="1"/>
    <col min="13833" max="13833" width="29.875" style="2" bestFit="1" customWidth="1"/>
    <col min="13834" max="13834" width="13" style="2" bestFit="1" customWidth="1"/>
    <col min="13835" max="14080" width="9" style="2"/>
    <col min="14081" max="14081" width="8.875" style="2" customWidth="1"/>
    <col min="14082" max="14082" width="42.375" style="2" bestFit="1" customWidth="1"/>
    <col min="14083" max="14084" width="19.25" style="2" customWidth="1"/>
    <col min="14085" max="14085" width="17.375" style="2" customWidth="1"/>
    <col min="14086" max="14087" width="12.125" style="2" customWidth="1"/>
    <col min="14088" max="14088" width="17.75" style="2" customWidth="1"/>
    <col min="14089" max="14089" width="29.875" style="2" bestFit="1" customWidth="1"/>
    <col min="14090" max="14090" width="13" style="2" bestFit="1" customWidth="1"/>
    <col min="14091" max="14336" width="9" style="2"/>
    <col min="14337" max="14337" width="8.875" style="2" customWidth="1"/>
    <col min="14338" max="14338" width="42.375" style="2" bestFit="1" customWidth="1"/>
    <col min="14339" max="14340" width="19.25" style="2" customWidth="1"/>
    <col min="14341" max="14341" width="17.375" style="2" customWidth="1"/>
    <col min="14342" max="14343" width="12.125" style="2" customWidth="1"/>
    <col min="14344" max="14344" width="17.75" style="2" customWidth="1"/>
    <col min="14345" max="14345" width="29.875" style="2" bestFit="1" customWidth="1"/>
    <col min="14346" max="14346" width="13" style="2" bestFit="1" customWidth="1"/>
    <col min="14347" max="14592" width="9" style="2"/>
    <col min="14593" max="14593" width="8.875" style="2" customWidth="1"/>
    <col min="14594" max="14594" width="42.375" style="2" bestFit="1" customWidth="1"/>
    <col min="14595" max="14596" width="19.25" style="2" customWidth="1"/>
    <col min="14597" max="14597" width="17.375" style="2" customWidth="1"/>
    <col min="14598" max="14599" width="12.125" style="2" customWidth="1"/>
    <col min="14600" max="14600" width="17.75" style="2" customWidth="1"/>
    <col min="14601" max="14601" width="29.875" style="2" bestFit="1" customWidth="1"/>
    <col min="14602" max="14602" width="13" style="2" bestFit="1" customWidth="1"/>
    <col min="14603" max="14848" width="9" style="2"/>
    <col min="14849" max="14849" width="8.875" style="2" customWidth="1"/>
    <col min="14850" max="14850" width="42.375" style="2" bestFit="1" customWidth="1"/>
    <col min="14851" max="14852" width="19.25" style="2" customWidth="1"/>
    <col min="14853" max="14853" width="17.375" style="2" customWidth="1"/>
    <col min="14854" max="14855" width="12.125" style="2" customWidth="1"/>
    <col min="14856" max="14856" width="17.75" style="2" customWidth="1"/>
    <col min="14857" max="14857" width="29.875" style="2" bestFit="1" customWidth="1"/>
    <col min="14858" max="14858" width="13" style="2" bestFit="1" customWidth="1"/>
    <col min="14859" max="15104" width="9" style="2"/>
    <col min="15105" max="15105" width="8.875" style="2" customWidth="1"/>
    <col min="15106" max="15106" width="42.375" style="2" bestFit="1" customWidth="1"/>
    <col min="15107" max="15108" width="19.25" style="2" customWidth="1"/>
    <col min="15109" max="15109" width="17.375" style="2" customWidth="1"/>
    <col min="15110" max="15111" width="12.125" style="2" customWidth="1"/>
    <col min="15112" max="15112" width="17.75" style="2" customWidth="1"/>
    <col min="15113" max="15113" width="29.875" style="2" bestFit="1" customWidth="1"/>
    <col min="15114" max="15114" width="13" style="2" bestFit="1" customWidth="1"/>
    <col min="15115" max="15360" width="9" style="2"/>
    <col min="15361" max="15361" width="8.875" style="2" customWidth="1"/>
    <col min="15362" max="15362" width="42.375" style="2" bestFit="1" customWidth="1"/>
    <col min="15363" max="15364" width="19.25" style="2" customWidth="1"/>
    <col min="15365" max="15365" width="17.375" style="2" customWidth="1"/>
    <col min="15366" max="15367" width="12.125" style="2" customWidth="1"/>
    <col min="15368" max="15368" width="17.75" style="2" customWidth="1"/>
    <col min="15369" max="15369" width="29.875" style="2" bestFit="1" customWidth="1"/>
    <col min="15370" max="15370" width="13" style="2" bestFit="1" customWidth="1"/>
    <col min="15371" max="15616" width="9" style="2"/>
    <col min="15617" max="15617" width="8.875" style="2" customWidth="1"/>
    <col min="15618" max="15618" width="42.375" style="2" bestFit="1" customWidth="1"/>
    <col min="15619" max="15620" width="19.25" style="2" customWidth="1"/>
    <col min="15621" max="15621" width="17.375" style="2" customWidth="1"/>
    <col min="15622" max="15623" width="12.125" style="2" customWidth="1"/>
    <col min="15624" max="15624" width="17.75" style="2" customWidth="1"/>
    <col min="15625" max="15625" width="29.875" style="2" bestFit="1" customWidth="1"/>
    <col min="15626" max="15626" width="13" style="2" bestFit="1" customWidth="1"/>
    <col min="15627" max="15872" width="9" style="2"/>
    <col min="15873" max="15873" width="8.875" style="2" customWidth="1"/>
    <col min="15874" max="15874" width="42.375" style="2" bestFit="1" customWidth="1"/>
    <col min="15875" max="15876" width="19.25" style="2" customWidth="1"/>
    <col min="15877" max="15877" width="17.375" style="2" customWidth="1"/>
    <col min="15878" max="15879" width="12.125" style="2" customWidth="1"/>
    <col min="15880" max="15880" width="17.75" style="2" customWidth="1"/>
    <col min="15881" max="15881" width="29.875" style="2" bestFit="1" customWidth="1"/>
    <col min="15882" max="15882" width="13" style="2" bestFit="1" customWidth="1"/>
    <col min="15883" max="16128" width="9" style="2"/>
    <col min="16129" max="16129" width="8.875" style="2" customWidth="1"/>
    <col min="16130" max="16130" width="42.375" style="2" bestFit="1" customWidth="1"/>
    <col min="16131" max="16132" width="19.25" style="2" customWidth="1"/>
    <col min="16133" max="16133" width="17.375" style="2" customWidth="1"/>
    <col min="16134" max="16135" width="12.125" style="2" customWidth="1"/>
    <col min="16136" max="16136" width="17.75" style="2" customWidth="1"/>
    <col min="16137" max="16137" width="29.875" style="2" bestFit="1" customWidth="1"/>
    <col min="16138" max="16138" width="13" style="2" bestFit="1" customWidth="1"/>
    <col min="16139" max="16384" width="9" style="2"/>
  </cols>
  <sheetData>
    <row r="1" spans="1:10" ht="35.450000000000003" customHeight="1" x14ac:dyDescent="0.15">
      <c r="B1" s="1" t="s">
        <v>47</v>
      </c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15">
      <c r="B2" s="88" t="s">
        <v>0</v>
      </c>
      <c r="C2" s="88" t="s">
        <v>1</v>
      </c>
      <c r="D2" s="88" t="s">
        <v>2</v>
      </c>
      <c r="E2" s="88"/>
      <c r="F2" s="86" t="s">
        <v>3</v>
      </c>
      <c r="G2" s="86" t="s">
        <v>4</v>
      </c>
      <c r="H2" s="86" t="s">
        <v>5</v>
      </c>
      <c r="I2" s="86" t="s">
        <v>6</v>
      </c>
      <c r="J2" s="86" t="s">
        <v>7</v>
      </c>
    </row>
    <row r="3" spans="1:10" ht="20.25" customHeight="1" x14ac:dyDescent="0.15">
      <c r="B3" s="87"/>
      <c r="C3" s="87"/>
      <c r="D3" s="3" t="s">
        <v>8</v>
      </c>
      <c r="E3" s="3" t="s">
        <v>9</v>
      </c>
      <c r="F3" s="89"/>
      <c r="G3" s="87"/>
      <c r="H3" s="87"/>
      <c r="I3" s="87"/>
      <c r="J3" s="87"/>
    </row>
    <row r="4" spans="1:10" ht="20.25" customHeight="1" x14ac:dyDescent="0.15">
      <c r="B4" s="4" t="s">
        <v>10</v>
      </c>
      <c r="C4" s="4"/>
      <c r="D4" s="5"/>
      <c r="E4" s="5"/>
      <c r="F4" s="47">
        <f>SUM(F5,F162,F186,F195,F210,F248)</f>
        <v>126438</v>
      </c>
      <c r="G4" s="46">
        <f>SUM(G5,G162,G186,G195,G210,G248)</f>
        <v>10</v>
      </c>
      <c r="H4" s="46">
        <f>SUM(H5,H162,H186,H195,H210,H248)</f>
        <v>202201</v>
      </c>
      <c r="I4" s="46">
        <f>SUM(I5,I162,I186,I195,I210,I248)</f>
        <v>79146045.151800007</v>
      </c>
      <c r="J4" s="6"/>
    </row>
    <row r="5" spans="1:10" ht="20.25" customHeight="1" x14ac:dyDescent="0.15">
      <c r="B5" s="7" t="s">
        <v>11</v>
      </c>
      <c r="C5" s="7" t="s">
        <v>12</v>
      </c>
      <c r="D5" s="8"/>
      <c r="E5" s="8"/>
      <c r="F5" s="9">
        <f>SUM(F6,F25,F61,F40,F68,F95,F79,F105,F116,F128,F133,F143,F154)</f>
        <v>62453</v>
      </c>
      <c r="G5" s="10">
        <f>SUM(G6,G25,G61,G40,G68,G95,G79,G105,G116,G128,G133,G143,G154)</f>
        <v>5</v>
      </c>
      <c r="H5" s="10">
        <f>SUM(H6,H25,H61,H40,H68,H95,H79,H105,H116,H128,H133,H143,H154)</f>
        <v>185610</v>
      </c>
      <c r="I5" s="10">
        <f>SUM(I6,I25,I61,I40,I68,I95,I79,I105,I116,I128,I133,I143,I154)</f>
        <v>48164215.25</v>
      </c>
      <c r="J5" s="10"/>
    </row>
    <row r="6" spans="1:10" s="20" customFormat="1" ht="20.25" customHeight="1" outlineLevel="1" x14ac:dyDescent="0.2">
      <c r="B6" s="29" t="s">
        <v>13</v>
      </c>
      <c r="C6" s="29" t="s">
        <v>14</v>
      </c>
      <c r="D6" s="29"/>
      <c r="E6" s="29"/>
      <c r="F6" s="11">
        <f>SUM(F7:F24)</f>
        <v>3070</v>
      </c>
      <c r="G6" s="12">
        <f>SUM(G7:G24)</f>
        <v>0</v>
      </c>
      <c r="H6" s="12">
        <f>SUM(H7:H24)</f>
        <v>16708</v>
      </c>
      <c r="I6" s="12">
        <f>SUM(I7:I24)</f>
        <v>3468046</v>
      </c>
      <c r="J6" s="29"/>
    </row>
    <row r="7" spans="1:10" s="20" customFormat="1" ht="20.25" customHeight="1" outlineLevel="2" x14ac:dyDescent="0.2">
      <c r="A7" s="65" t="s">
        <v>12</v>
      </c>
      <c r="B7" s="21" t="str">
        <f>C6</f>
        <v>수원시</v>
      </c>
      <c r="C7" s="22" t="s">
        <v>48</v>
      </c>
      <c r="D7" s="21" t="s">
        <v>49</v>
      </c>
      <c r="E7" s="21" t="s">
        <v>50</v>
      </c>
      <c r="F7" s="23">
        <v>100</v>
      </c>
      <c r="G7" s="23"/>
      <c r="H7" s="24">
        <v>2178</v>
      </c>
      <c r="I7" s="24">
        <v>50000</v>
      </c>
      <c r="J7" s="21"/>
    </row>
    <row r="8" spans="1:10" s="20" customFormat="1" ht="20.25" customHeight="1" outlineLevel="2" x14ac:dyDescent="0.2">
      <c r="A8" s="65" t="s">
        <v>12</v>
      </c>
      <c r="B8" s="18" t="str">
        <f>B7</f>
        <v>수원시</v>
      </c>
      <c r="C8" s="13" t="s">
        <v>51</v>
      </c>
      <c r="D8" s="18" t="s">
        <v>52</v>
      </c>
      <c r="E8" s="18" t="s">
        <v>53</v>
      </c>
      <c r="F8" s="14">
        <v>30</v>
      </c>
      <c r="G8" s="14"/>
      <c r="H8" s="15">
        <v>201</v>
      </c>
      <c r="I8" s="15">
        <v>30000</v>
      </c>
      <c r="J8" s="18"/>
    </row>
    <row r="9" spans="1:10" s="20" customFormat="1" ht="20.25" customHeight="1" outlineLevel="2" x14ac:dyDescent="0.2">
      <c r="A9" s="65" t="s">
        <v>12</v>
      </c>
      <c r="B9" s="18" t="str">
        <f t="shared" ref="B9:B24" si="0">B8</f>
        <v>수원시</v>
      </c>
      <c r="C9" s="13" t="s">
        <v>54</v>
      </c>
      <c r="D9" s="18" t="s">
        <v>55</v>
      </c>
      <c r="E9" s="18" t="s">
        <v>56</v>
      </c>
      <c r="F9" s="14">
        <v>30</v>
      </c>
      <c r="G9" s="14"/>
      <c r="H9" s="15">
        <v>1154</v>
      </c>
      <c r="I9" s="15">
        <v>30000</v>
      </c>
      <c r="J9" s="18"/>
    </row>
    <row r="10" spans="1:10" s="20" customFormat="1" ht="20.25" customHeight="1" outlineLevel="2" x14ac:dyDescent="0.2">
      <c r="A10" s="65" t="s">
        <v>12</v>
      </c>
      <c r="B10" s="18" t="str">
        <f t="shared" si="0"/>
        <v>수원시</v>
      </c>
      <c r="C10" s="13" t="s">
        <v>57</v>
      </c>
      <c r="D10" s="18" t="s">
        <v>58</v>
      </c>
      <c r="E10" s="18" t="s">
        <v>59</v>
      </c>
      <c r="F10" s="14">
        <v>350</v>
      </c>
      <c r="G10" s="14"/>
      <c r="H10" s="15">
        <v>480</v>
      </c>
      <c r="I10" s="15">
        <v>140000</v>
      </c>
      <c r="J10" s="18"/>
    </row>
    <row r="11" spans="1:10" s="20" customFormat="1" ht="20.25" customHeight="1" outlineLevel="2" x14ac:dyDescent="0.2">
      <c r="A11" s="65" t="s">
        <v>12</v>
      </c>
      <c r="B11" s="18" t="str">
        <f t="shared" si="0"/>
        <v>수원시</v>
      </c>
      <c r="C11" s="13" t="s">
        <v>297</v>
      </c>
      <c r="D11" s="18" t="s">
        <v>60</v>
      </c>
      <c r="E11" s="18" t="s">
        <v>60</v>
      </c>
      <c r="F11" s="14">
        <v>500</v>
      </c>
      <c r="G11" s="14"/>
      <c r="H11" s="15">
        <v>7927</v>
      </c>
      <c r="I11" s="15">
        <v>150000</v>
      </c>
      <c r="J11" s="18"/>
    </row>
    <row r="12" spans="1:10" s="20" customFormat="1" ht="20.25" customHeight="1" outlineLevel="2" x14ac:dyDescent="0.2">
      <c r="A12" s="65" t="s">
        <v>12</v>
      </c>
      <c r="B12" s="18" t="str">
        <f t="shared" si="0"/>
        <v>수원시</v>
      </c>
      <c r="C12" s="13" t="s">
        <v>298</v>
      </c>
      <c r="D12" s="18" t="s">
        <v>61</v>
      </c>
      <c r="E12" s="18" t="s">
        <v>61</v>
      </c>
      <c r="F12" s="14">
        <v>1000</v>
      </c>
      <c r="G12" s="14"/>
      <c r="H12" s="15">
        <v>4750</v>
      </c>
      <c r="I12" s="15">
        <v>500000</v>
      </c>
      <c r="J12" s="18"/>
    </row>
    <row r="13" spans="1:10" s="20" customFormat="1" ht="20.25" customHeight="1" outlineLevel="2" x14ac:dyDescent="0.2">
      <c r="A13" s="65" t="s">
        <v>12</v>
      </c>
      <c r="B13" s="18" t="str">
        <f t="shared" si="0"/>
        <v>수원시</v>
      </c>
      <c r="C13" s="22" t="s">
        <v>62</v>
      </c>
      <c r="D13" s="21" t="s">
        <v>63</v>
      </c>
      <c r="E13" s="21" t="s">
        <v>64</v>
      </c>
      <c r="F13" s="24">
        <v>30</v>
      </c>
      <c r="G13" s="24"/>
      <c r="H13" s="24">
        <v>1</v>
      </c>
      <c r="I13" s="24">
        <v>20000</v>
      </c>
      <c r="J13" s="18"/>
    </row>
    <row r="14" spans="1:10" s="20" customFormat="1" ht="20.25" customHeight="1" outlineLevel="2" x14ac:dyDescent="0.2">
      <c r="A14" s="65" t="s">
        <v>12</v>
      </c>
      <c r="B14" s="18" t="str">
        <f t="shared" si="0"/>
        <v>수원시</v>
      </c>
      <c r="C14" s="13" t="s">
        <v>65</v>
      </c>
      <c r="D14" s="18" t="s">
        <v>66</v>
      </c>
      <c r="E14" s="18" t="s">
        <v>67</v>
      </c>
      <c r="F14" s="15">
        <v>120</v>
      </c>
      <c r="G14" s="15"/>
      <c r="H14" s="15">
        <v>1</v>
      </c>
      <c r="I14" s="15">
        <v>70000</v>
      </c>
      <c r="J14" s="18"/>
    </row>
    <row r="15" spans="1:10" s="20" customFormat="1" ht="20.25" customHeight="1" outlineLevel="2" x14ac:dyDescent="0.2">
      <c r="A15" s="65" t="s">
        <v>12</v>
      </c>
      <c r="B15" s="18" t="str">
        <f t="shared" si="0"/>
        <v>수원시</v>
      </c>
      <c r="C15" s="13" t="s">
        <v>68</v>
      </c>
      <c r="D15" s="18" t="s">
        <v>69</v>
      </c>
      <c r="E15" s="18" t="s">
        <v>70</v>
      </c>
      <c r="F15" s="15">
        <v>150</v>
      </c>
      <c r="G15" s="15"/>
      <c r="H15" s="15">
        <v>1</v>
      </c>
      <c r="I15" s="15">
        <v>150000</v>
      </c>
      <c r="J15" s="18"/>
    </row>
    <row r="16" spans="1:10" s="20" customFormat="1" ht="20.25" customHeight="1" outlineLevel="2" x14ac:dyDescent="0.2">
      <c r="A16" s="65" t="s">
        <v>12</v>
      </c>
      <c r="B16" s="18" t="str">
        <f t="shared" si="0"/>
        <v>수원시</v>
      </c>
      <c r="C16" s="13" t="s">
        <v>71</v>
      </c>
      <c r="D16" s="18" t="s">
        <v>72</v>
      </c>
      <c r="E16" s="18" t="s">
        <v>73</v>
      </c>
      <c r="F16" s="15">
        <v>100</v>
      </c>
      <c r="G16" s="15"/>
      <c r="H16" s="15">
        <v>1</v>
      </c>
      <c r="I16" s="15">
        <v>30000</v>
      </c>
      <c r="J16" s="18"/>
    </row>
    <row r="17" spans="1:10" s="20" customFormat="1" ht="20.25" customHeight="1" outlineLevel="2" x14ac:dyDescent="0.2">
      <c r="A17" s="65" t="s">
        <v>12</v>
      </c>
      <c r="B17" s="18" t="str">
        <f t="shared" si="0"/>
        <v>수원시</v>
      </c>
      <c r="C17" s="13" t="s">
        <v>74</v>
      </c>
      <c r="D17" s="18" t="s">
        <v>75</v>
      </c>
      <c r="E17" s="18" t="s">
        <v>76</v>
      </c>
      <c r="F17" s="15">
        <v>200</v>
      </c>
      <c r="G17" s="15"/>
      <c r="H17" s="15">
        <v>1</v>
      </c>
      <c r="I17" s="15">
        <v>90000</v>
      </c>
      <c r="J17" s="18"/>
    </row>
    <row r="18" spans="1:10" s="20" customFormat="1" ht="20.25" customHeight="1" outlineLevel="2" x14ac:dyDescent="0.2">
      <c r="A18" s="65" t="s">
        <v>12</v>
      </c>
      <c r="B18" s="18" t="str">
        <f t="shared" si="0"/>
        <v>수원시</v>
      </c>
      <c r="C18" s="13" t="s">
        <v>77</v>
      </c>
      <c r="D18" s="18" t="s">
        <v>78</v>
      </c>
      <c r="E18" s="18" t="s">
        <v>79</v>
      </c>
      <c r="F18" s="15">
        <v>50</v>
      </c>
      <c r="G18" s="15"/>
      <c r="H18" s="15">
        <v>5</v>
      </c>
      <c r="I18" s="15">
        <v>35000</v>
      </c>
      <c r="J18" s="18"/>
    </row>
    <row r="19" spans="1:10" s="20" customFormat="1" ht="20.25" customHeight="1" outlineLevel="2" x14ac:dyDescent="0.2">
      <c r="A19" s="65" t="s">
        <v>12</v>
      </c>
      <c r="B19" s="18" t="str">
        <f t="shared" si="0"/>
        <v>수원시</v>
      </c>
      <c r="C19" s="13" t="s">
        <v>80</v>
      </c>
      <c r="D19" s="18" t="s">
        <v>81</v>
      </c>
      <c r="E19" s="18" t="s">
        <v>82</v>
      </c>
      <c r="F19" s="15">
        <v>50</v>
      </c>
      <c r="G19" s="15"/>
      <c r="H19" s="15">
        <v>1</v>
      </c>
      <c r="I19" s="15">
        <v>40000</v>
      </c>
      <c r="J19" s="18"/>
    </row>
    <row r="20" spans="1:10" s="20" customFormat="1" ht="20.25" customHeight="1" outlineLevel="2" x14ac:dyDescent="0.2">
      <c r="A20" s="65" t="s">
        <v>12</v>
      </c>
      <c r="B20" s="18" t="str">
        <f t="shared" si="0"/>
        <v>수원시</v>
      </c>
      <c r="C20" s="13" t="s">
        <v>83</v>
      </c>
      <c r="D20" s="18" t="s">
        <v>84</v>
      </c>
      <c r="E20" s="18" t="s">
        <v>85</v>
      </c>
      <c r="F20" s="15">
        <v>30</v>
      </c>
      <c r="G20" s="15"/>
      <c r="H20" s="15">
        <v>5</v>
      </c>
      <c r="I20" s="15">
        <v>20000</v>
      </c>
      <c r="J20" s="18"/>
    </row>
    <row r="21" spans="1:10" s="20" customFormat="1" ht="20.25" customHeight="1" outlineLevel="2" x14ac:dyDescent="0.2">
      <c r="A21" s="65" t="s">
        <v>12</v>
      </c>
      <c r="B21" s="18" t="str">
        <f t="shared" si="0"/>
        <v>수원시</v>
      </c>
      <c r="C21" s="13" t="s">
        <v>88</v>
      </c>
      <c r="D21" s="18" t="s">
        <v>87</v>
      </c>
      <c r="E21" s="18" t="s">
        <v>87</v>
      </c>
      <c r="F21" s="14">
        <v>40</v>
      </c>
      <c r="G21" s="14"/>
      <c r="H21" s="15">
        <v>2</v>
      </c>
      <c r="I21" s="15">
        <f>20000+134000+100000</f>
        <v>254000</v>
      </c>
      <c r="J21" s="18"/>
    </row>
    <row r="22" spans="1:10" s="20" customFormat="1" ht="20.25" customHeight="1" outlineLevel="2" x14ac:dyDescent="0.2">
      <c r="A22" s="65" t="s">
        <v>12</v>
      </c>
      <c r="B22" s="18" t="str">
        <f t="shared" si="0"/>
        <v>수원시</v>
      </c>
      <c r="C22" s="22" t="s">
        <v>89</v>
      </c>
      <c r="D22" s="21" t="s">
        <v>87</v>
      </c>
      <c r="E22" s="21" t="s">
        <v>90</v>
      </c>
      <c r="F22" s="24" t="s">
        <v>91</v>
      </c>
      <c r="G22" s="24"/>
      <c r="H22" s="24" t="s">
        <v>91</v>
      </c>
      <c r="I22" s="24">
        <v>563046</v>
      </c>
      <c r="J22" s="18"/>
    </row>
    <row r="23" spans="1:10" s="20" customFormat="1" ht="20.25" customHeight="1" outlineLevel="2" x14ac:dyDescent="0.2">
      <c r="A23" s="65" t="s">
        <v>12</v>
      </c>
      <c r="B23" s="18" t="str">
        <f t="shared" si="0"/>
        <v>수원시</v>
      </c>
      <c r="C23" s="13" t="s">
        <v>86</v>
      </c>
      <c r="D23" s="18" t="s">
        <v>87</v>
      </c>
      <c r="E23" s="18" t="s">
        <v>87</v>
      </c>
      <c r="F23" s="14"/>
      <c r="G23" s="14"/>
      <c r="H23" s="15"/>
      <c r="I23" s="15">
        <v>1054000</v>
      </c>
      <c r="J23" s="25"/>
    </row>
    <row r="24" spans="1:10" s="20" customFormat="1" ht="20.25" customHeight="1" outlineLevel="2" x14ac:dyDescent="0.2">
      <c r="A24" s="65" t="s">
        <v>12</v>
      </c>
      <c r="B24" s="18" t="str">
        <f t="shared" si="0"/>
        <v>수원시</v>
      </c>
      <c r="C24" s="26" t="s">
        <v>92</v>
      </c>
      <c r="D24" s="18" t="s">
        <v>93</v>
      </c>
      <c r="E24" s="18" t="s">
        <v>93</v>
      </c>
      <c r="F24" s="14">
        <v>290</v>
      </c>
      <c r="G24" s="14"/>
      <c r="H24" s="14"/>
      <c r="I24" s="14">
        <v>242000</v>
      </c>
      <c r="J24" s="18"/>
    </row>
    <row r="25" spans="1:10" s="20" customFormat="1" ht="20.25" customHeight="1" outlineLevel="1" x14ac:dyDescent="0.2">
      <c r="B25" s="29" t="s">
        <v>13</v>
      </c>
      <c r="C25" s="29" t="s">
        <v>15</v>
      </c>
      <c r="D25" s="29"/>
      <c r="E25" s="29"/>
      <c r="F25" s="11">
        <f>SUM(F26:F39)</f>
        <v>9575</v>
      </c>
      <c r="G25" s="12">
        <f>SUM(G26:G39)</f>
        <v>2</v>
      </c>
      <c r="H25" s="12">
        <f>SUM(H26:H39)</f>
        <v>7312</v>
      </c>
      <c r="I25" s="12">
        <f>SUM(I26:I39)</f>
        <v>8374733.75</v>
      </c>
      <c r="J25" s="29"/>
    </row>
    <row r="26" spans="1:10" s="20" customFormat="1" ht="20.25" customHeight="1" outlineLevel="2" x14ac:dyDescent="0.2">
      <c r="A26" s="65" t="s">
        <v>12</v>
      </c>
      <c r="B26" s="21" t="str">
        <f>C25</f>
        <v>용인시</v>
      </c>
      <c r="C26" s="16" t="s">
        <v>479</v>
      </c>
      <c r="D26" s="18" t="s">
        <v>94</v>
      </c>
      <c r="E26" s="18" t="s">
        <v>95</v>
      </c>
      <c r="F26" s="14">
        <v>190</v>
      </c>
      <c r="G26" s="14"/>
      <c r="H26" s="15">
        <v>1953</v>
      </c>
      <c r="I26" s="15">
        <v>168000</v>
      </c>
      <c r="J26" s="18"/>
    </row>
    <row r="27" spans="1:10" s="20" customFormat="1" ht="20.25" customHeight="1" outlineLevel="2" x14ac:dyDescent="0.2">
      <c r="A27" s="65" t="s">
        <v>12</v>
      </c>
      <c r="B27" s="18" t="str">
        <f>B26</f>
        <v>용인시</v>
      </c>
      <c r="C27" s="17" t="s">
        <v>299</v>
      </c>
      <c r="D27" s="18" t="s">
        <v>96</v>
      </c>
      <c r="E27" s="18" t="s">
        <v>96</v>
      </c>
      <c r="F27" s="14">
        <v>1350</v>
      </c>
      <c r="G27" s="14"/>
      <c r="H27" s="15">
        <v>160</v>
      </c>
      <c r="I27" s="15">
        <v>485000</v>
      </c>
      <c r="J27" s="18"/>
    </row>
    <row r="28" spans="1:10" s="20" customFormat="1" ht="20.25" customHeight="1" outlineLevel="2" x14ac:dyDescent="0.2">
      <c r="A28" s="65" t="s">
        <v>12</v>
      </c>
      <c r="B28" s="18" t="str">
        <f t="shared" ref="B28:B39" si="1">B27</f>
        <v>용인시</v>
      </c>
      <c r="C28" s="17" t="s">
        <v>300</v>
      </c>
      <c r="D28" s="18" t="s">
        <v>97</v>
      </c>
      <c r="E28" s="18" t="s">
        <v>97</v>
      </c>
      <c r="F28" s="14">
        <v>900</v>
      </c>
      <c r="G28" s="14">
        <v>1</v>
      </c>
      <c r="H28" s="15">
        <v>1681</v>
      </c>
      <c r="I28" s="15">
        <v>320000</v>
      </c>
      <c r="J28" s="18"/>
    </row>
    <row r="29" spans="1:10" s="20" customFormat="1" ht="20.25" customHeight="1" outlineLevel="2" x14ac:dyDescent="0.2">
      <c r="A29" s="65" t="s">
        <v>12</v>
      </c>
      <c r="B29" s="18" t="str">
        <f t="shared" si="1"/>
        <v>용인시</v>
      </c>
      <c r="C29" s="17" t="s">
        <v>301</v>
      </c>
      <c r="D29" s="18" t="s">
        <v>98</v>
      </c>
      <c r="E29" s="18" t="s">
        <v>98</v>
      </c>
      <c r="F29" s="14">
        <v>600</v>
      </c>
      <c r="G29" s="14"/>
      <c r="H29" s="15">
        <v>2806</v>
      </c>
      <c r="I29" s="15">
        <v>280000</v>
      </c>
      <c r="J29" s="18"/>
    </row>
    <row r="30" spans="1:10" s="20" customFormat="1" ht="20.25" customHeight="1" outlineLevel="2" x14ac:dyDescent="0.2">
      <c r="A30" s="65" t="s">
        <v>12</v>
      </c>
      <c r="B30" s="18" t="str">
        <f t="shared" si="1"/>
        <v>용인시</v>
      </c>
      <c r="C30" s="17" t="s">
        <v>480</v>
      </c>
      <c r="D30" s="18" t="s">
        <v>101</v>
      </c>
      <c r="E30" s="18" t="s">
        <v>102</v>
      </c>
      <c r="F30" s="15">
        <v>10</v>
      </c>
      <c r="G30" s="15"/>
      <c r="H30" s="15">
        <v>1</v>
      </c>
      <c r="I30" s="15">
        <v>20000</v>
      </c>
      <c r="J30" s="18"/>
    </row>
    <row r="31" spans="1:10" s="20" customFormat="1" ht="20.25" customHeight="1" outlineLevel="2" x14ac:dyDescent="0.2">
      <c r="A31" s="65" t="s">
        <v>12</v>
      </c>
      <c r="B31" s="18" t="str">
        <f t="shared" si="1"/>
        <v>용인시</v>
      </c>
      <c r="C31" s="17" t="s">
        <v>303</v>
      </c>
      <c r="D31" s="18" t="s">
        <v>103</v>
      </c>
      <c r="E31" s="18" t="s">
        <v>104</v>
      </c>
      <c r="F31" s="15">
        <v>150</v>
      </c>
      <c r="G31" s="15"/>
      <c r="H31" s="15">
        <v>1</v>
      </c>
      <c r="I31" s="15">
        <v>97000</v>
      </c>
      <c r="J31" s="18"/>
    </row>
    <row r="32" spans="1:10" s="20" customFormat="1" ht="20.25" customHeight="1" outlineLevel="2" x14ac:dyDescent="0.2">
      <c r="A32" s="65" t="s">
        <v>12</v>
      </c>
      <c r="B32" s="18" t="str">
        <f t="shared" si="1"/>
        <v>용인시</v>
      </c>
      <c r="C32" s="17" t="s">
        <v>304</v>
      </c>
      <c r="D32" s="18" t="s">
        <v>107</v>
      </c>
      <c r="E32" s="18" t="s">
        <v>108</v>
      </c>
      <c r="F32" s="15">
        <v>60</v>
      </c>
      <c r="G32" s="15"/>
      <c r="H32" s="15">
        <v>1</v>
      </c>
      <c r="I32" s="15">
        <v>48000</v>
      </c>
      <c r="J32" s="18"/>
    </row>
    <row r="33" spans="1:10" s="20" customFormat="1" ht="20.25" customHeight="1" outlineLevel="2" x14ac:dyDescent="0.2">
      <c r="A33" s="65" t="s">
        <v>12</v>
      </c>
      <c r="B33" s="18" t="str">
        <f t="shared" si="1"/>
        <v>용인시</v>
      </c>
      <c r="C33" s="17" t="s">
        <v>305</v>
      </c>
      <c r="D33" s="18" t="s">
        <v>109</v>
      </c>
      <c r="E33" s="18" t="s">
        <v>110</v>
      </c>
      <c r="F33" s="15">
        <v>60</v>
      </c>
      <c r="G33" s="15"/>
      <c r="H33" s="15">
        <v>1</v>
      </c>
      <c r="I33" s="15">
        <v>28000</v>
      </c>
      <c r="J33" s="18"/>
    </row>
    <row r="34" spans="1:10" s="20" customFormat="1" ht="20.25" customHeight="1" outlineLevel="2" x14ac:dyDescent="0.2">
      <c r="A34" s="65" t="s">
        <v>12</v>
      </c>
      <c r="B34" s="18" t="str">
        <f t="shared" si="1"/>
        <v>용인시</v>
      </c>
      <c r="C34" s="17" t="s">
        <v>306</v>
      </c>
      <c r="D34" s="18" t="s">
        <v>111</v>
      </c>
      <c r="E34" s="18" t="s">
        <v>112</v>
      </c>
      <c r="F34" s="15">
        <v>60</v>
      </c>
      <c r="G34" s="15"/>
      <c r="H34" s="15">
        <v>2</v>
      </c>
      <c r="I34" s="15">
        <v>29000</v>
      </c>
      <c r="J34" s="18"/>
    </row>
    <row r="35" spans="1:10" s="20" customFormat="1" ht="20.25" customHeight="1" outlineLevel="2" x14ac:dyDescent="0.2">
      <c r="A35" s="65" t="s">
        <v>12</v>
      </c>
      <c r="B35" s="18" t="str">
        <f t="shared" si="1"/>
        <v>용인시</v>
      </c>
      <c r="C35" s="17" t="s">
        <v>302</v>
      </c>
      <c r="D35" s="18" t="s">
        <v>99</v>
      </c>
      <c r="E35" s="18" t="s">
        <v>100</v>
      </c>
      <c r="F35" s="15">
        <v>700</v>
      </c>
      <c r="G35" s="15"/>
      <c r="H35" s="15">
        <v>1</v>
      </c>
      <c r="I35" s="15">
        <v>900000</v>
      </c>
      <c r="J35" s="18"/>
    </row>
    <row r="36" spans="1:10" s="20" customFormat="1" ht="20.25" customHeight="1" outlineLevel="2" x14ac:dyDescent="0.2">
      <c r="A36" s="65" t="s">
        <v>12</v>
      </c>
      <c r="B36" s="18" t="str">
        <f t="shared" si="1"/>
        <v>용인시</v>
      </c>
      <c r="C36" s="17" t="s">
        <v>481</v>
      </c>
      <c r="D36" s="18" t="s">
        <v>105</v>
      </c>
      <c r="E36" s="18" t="s">
        <v>106</v>
      </c>
      <c r="F36" s="15">
        <v>35</v>
      </c>
      <c r="G36" s="15"/>
      <c r="H36" s="15">
        <v>2</v>
      </c>
      <c r="I36" s="15">
        <v>40000</v>
      </c>
      <c r="J36" s="18"/>
    </row>
    <row r="37" spans="1:10" s="20" customFormat="1" ht="20.25" customHeight="1" outlineLevel="2" x14ac:dyDescent="0.2">
      <c r="A37" s="65" t="s">
        <v>12</v>
      </c>
      <c r="B37" s="18" t="str">
        <f t="shared" si="1"/>
        <v>용인시</v>
      </c>
      <c r="C37" s="17" t="s">
        <v>88</v>
      </c>
      <c r="D37" s="18" t="s">
        <v>115</v>
      </c>
      <c r="E37" s="18" t="s">
        <v>115</v>
      </c>
      <c r="F37" s="14">
        <v>5460</v>
      </c>
      <c r="G37" s="14">
        <v>1</v>
      </c>
      <c r="H37" s="15">
        <v>703</v>
      </c>
      <c r="I37" s="15">
        <f>3924000+100000</f>
        <v>4024000</v>
      </c>
      <c r="J37" s="18"/>
    </row>
    <row r="38" spans="1:10" s="20" customFormat="1" ht="20.25" customHeight="1" outlineLevel="2" x14ac:dyDescent="0.2">
      <c r="A38" s="65" t="s">
        <v>12</v>
      </c>
      <c r="B38" s="18" t="str">
        <f t="shared" si="1"/>
        <v>용인시</v>
      </c>
      <c r="C38" s="17" t="s">
        <v>89</v>
      </c>
      <c r="D38" s="18" t="s">
        <v>115</v>
      </c>
      <c r="E38" s="18" t="s">
        <v>114</v>
      </c>
      <c r="F38" s="15"/>
      <c r="G38" s="15"/>
      <c r="H38" s="15"/>
      <c r="I38" s="15">
        <v>616733.75</v>
      </c>
      <c r="J38" s="18"/>
    </row>
    <row r="39" spans="1:10" s="20" customFormat="1" ht="20.25" customHeight="1" outlineLevel="2" x14ac:dyDescent="0.2">
      <c r="A39" s="65" t="s">
        <v>12</v>
      </c>
      <c r="B39" s="18" t="str">
        <f t="shared" si="1"/>
        <v>용인시</v>
      </c>
      <c r="C39" s="17" t="s">
        <v>113</v>
      </c>
      <c r="D39" s="18" t="s">
        <v>114</v>
      </c>
      <c r="E39" s="18" t="s">
        <v>114</v>
      </c>
      <c r="F39" s="14"/>
      <c r="G39" s="14"/>
      <c r="H39" s="15"/>
      <c r="I39" s="15">
        <v>1319000</v>
      </c>
      <c r="J39" s="25"/>
    </row>
    <row r="40" spans="1:10" s="20" customFormat="1" ht="20.25" customHeight="1" outlineLevel="1" x14ac:dyDescent="0.2">
      <c r="B40" s="29" t="s">
        <v>13</v>
      </c>
      <c r="C40" s="29" t="s">
        <v>16</v>
      </c>
      <c r="D40" s="29"/>
      <c r="E40" s="29"/>
      <c r="F40" s="11">
        <f>SUM(F41:F60)</f>
        <v>13553</v>
      </c>
      <c r="G40" s="12">
        <f t="shared" ref="G40:I40" si="2">SUM(G41:G60)</f>
        <v>0</v>
      </c>
      <c r="H40" s="12">
        <f t="shared" si="2"/>
        <v>116997</v>
      </c>
      <c r="I40" s="12">
        <f t="shared" si="2"/>
        <v>9973890.25</v>
      </c>
      <c r="J40" s="29"/>
    </row>
    <row r="41" spans="1:10" s="20" customFormat="1" ht="20.25" customHeight="1" outlineLevel="2" x14ac:dyDescent="0.2">
      <c r="A41" s="65" t="s">
        <v>12</v>
      </c>
      <c r="B41" s="21" t="str">
        <f>C40</f>
        <v>화성시</v>
      </c>
      <c r="C41" s="13" t="s">
        <v>307</v>
      </c>
      <c r="D41" s="18" t="s">
        <v>121</v>
      </c>
      <c r="E41" s="18" t="s">
        <v>121</v>
      </c>
      <c r="F41" s="14">
        <v>1800</v>
      </c>
      <c r="G41" s="14"/>
      <c r="H41" s="15">
        <v>115758</v>
      </c>
      <c r="I41" s="15">
        <v>400000</v>
      </c>
      <c r="J41" s="18"/>
    </row>
    <row r="42" spans="1:10" s="20" customFormat="1" ht="20.25" customHeight="1" outlineLevel="2" x14ac:dyDescent="0.2">
      <c r="A42" s="65" t="s">
        <v>12</v>
      </c>
      <c r="B42" s="18" t="str">
        <f>B41</f>
        <v>화성시</v>
      </c>
      <c r="C42" s="13" t="s">
        <v>308</v>
      </c>
      <c r="D42" s="18" t="s">
        <v>122</v>
      </c>
      <c r="E42" s="18" t="s">
        <v>122</v>
      </c>
      <c r="F42" s="14">
        <v>1500</v>
      </c>
      <c r="G42" s="14"/>
      <c r="H42" s="15">
        <v>497</v>
      </c>
      <c r="I42" s="15">
        <v>346711</v>
      </c>
      <c r="J42" s="18"/>
    </row>
    <row r="43" spans="1:10" s="20" customFormat="1" ht="20.25" customHeight="1" outlineLevel="2" x14ac:dyDescent="0.2">
      <c r="A43" s="65" t="s">
        <v>12</v>
      </c>
      <c r="B43" s="18" t="str">
        <f t="shared" ref="B43:B60" si="3">B42</f>
        <v>화성시</v>
      </c>
      <c r="C43" s="13" t="s">
        <v>309</v>
      </c>
      <c r="D43" s="18" t="s">
        <v>123</v>
      </c>
      <c r="E43" s="18" t="s">
        <v>124</v>
      </c>
      <c r="F43" s="15">
        <v>400</v>
      </c>
      <c r="G43" s="15"/>
      <c r="H43" s="15">
        <v>3</v>
      </c>
      <c r="I43" s="15">
        <v>400000</v>
      </c>
      <c r="J43" s="18"/>
    </row>
    <row r="44" spans="1:10" s="20" customFormat="1" ht="20.25" customHeight="1" outlineLevel="2" x14ac:dyDescent="0.2">
      <c r="A44" s="65" t="s">
        <v>12</v>
      </c>
      <c r="B44" s="18" t="str">
        <f t="shared" si="3"/>
        <v>화성시</v>
      </c>
      <c r="C44" s="13" t="s">
        <v>310</v>
      </c>
      <c r="D44" s="18" t="s">
        <v>125</v>
      </c>
      <c r="E44" s="18" t="s">
        <v>126</v>
      </c>
      <c r="F44" s="15">
        <v>150</v>
      </c>
      <c r="G44" s="15"/>
      <c r="H44" s="15">
        <v>1</v>
      </c>
      <c r="I44" s="15">
        <v>135000</v>
      </c>
      <c r="J44" s="18"/>
    </row>
    <row r="45" spans="1:10" s="20" customFormat="1" ht="20.25" customHeight="1" outlineLevel="2" x14ac:dyDescent="0.2">
      <c r="A45" s="65" t="s">
        <v>12</v>
      </c>
      <c r="B45" s="18" t="str">
        <f t="shared" si="3"/>
        <v>화성시</v>
      </c>
      <c r="C45" s="13" t="s">
        <v>311</v>
      </c>
      <c r="D45" s="18" t="s">
        <v>127</v>
      </c>
      <c r="E45" s="18" t="s">
        <v>128</v>
      </c>
      <c r="F45" s="15">
        <v>20</v>
      </c>
      <c r="G45" s="15"/>
      <c r="H45" s="15">
        <v>1</v>
      </c>
      <c r="I45" s="15">
        <v>39000</v>
      </c>
      <c r="J45" s="18"/>
    </row>
    <row r="46" spans="1:10" s="20" customFormat="1" ht="20.25" customHeight="1" outlineLevel="2" x14ac:dyDescent="0.2">
      <c r="A46" s="65" t="s">
        <v>12</v>
      </c>
      <c r="B46" s="18" t="str">
        <f t="shared" si="3"/>
        <v>화성시</v>
      </c>
      <c r="C46" s="13" t="s">
        <v>312</v>
      </c>
      <c r="D46" s="18" t="s">
        <v>129</v>
      </c>
      <c r="E46" s="18" t="s">
        <v>130</v>
      </c>
      <c r="F46" s="15">
        <v>20</v>
      </c>
      <c r="G46" s="15"/>
      <c r="H46" s="15">
        <v>1</v>
      </c>
      <c r="I46" s="15">
        <v>40000</v>
      </c>
      <c r="J46" s="18"/>
    </row>
    <row r="47" spans="1:10" s="20" customFormat="1" ht="20.25" customHeight="1" outlineLevel="2" x14ac:dyDescent="0.2">
      <c r="A47" s="65" t="s">
        <v>12</v>
      </c>
      <c r="B47" s="18" t="str">
        <f t="shared" si="3"/>
        <v>화성시</v>
      </c>
      <c r="C47" s="13" t="s">
        <v>313</v>
      </c>
      <c r="D47" s="18" t="s">
        <v>131</v>
      </c>
      <c r="E47" s="18" t="s">
        <v>132</v>
      </c>
      <c r="F47" s="15">
        <v>700</v>
      </c>
      <c r="G47" s="15"/>
      <c r="H47" s="15">
        <v>3</v>
      </c>
      <c r="I47" s="15">
        <v>400000</v>
      </c>
      <c r="J47" s="18"/>
    </row>
    <row r="48" spans="1:10" s="20" customFormat="1" ht="20.25" customHeight="1" outlineLevel="2" x14ac:dyDescent="0.2">
      <c r="A48" s="65" t="s">
        <v>12</v>
      </c>
      <c r="B48" s="18" t="str">
        <f t="shared" si="3"/>
        <v>화성시</v>
      </c>
      <c r="C48" s="13" t="s">
        <v>314</v>
      </c>
      <c r="D48" s="18" t="s">
        <v>133</v>
      </c>
      <c r="E48" s="18" t="s">
        <v>134</v>
      </c>
      <c r="F48" s="15">
        <v>15</v>
      </c>
      <c r="G48" s="15"/>
      <c r="H48" s="15">
        <v>3</v>
      </c>
      <c r="I48" s="15">
        <v>25000</v>
      </c>
      <c r="J48" s="18"/>
    </row>
    <row r="49" spans="1:10" s="20" customFormat="1" ht="20.25" customHeight="1" outlineLevel="2" x14ac:dyDescent="0.2">
      <c r="A49" s="65" t="s">
        <v>12</v>
      </c>
      <c r="B49" s="18" t="str">
        <f t="shared" si="3"/>
        <v>화성시</v>
      </c>
      <c r="C49" s="13" t="s">
        <v>135</v>
      </c>
      <c r="D49" s="18" t="s">
        <v>136</v>
      </c>
      <c r="E49" s="18" t="s">
        <v>136</v>
      </c>
      <c r="F49" s="15">
        <v>20</v>
      </c>
      <c r="G49" s="15"/>
      <c r="H49" s="15">
        <v>1</v>
      </c>
      <c r="I49" s="15">
        <v>100000</v>
      </c>
      <c r="J49" s="18"/>
    </row>
    <row r="50" spans="1:10" s="20" customFormat="1" ht="20.25" customHeight="1" outlineLevel="2" x14ac:dyDescent="0.2">
      <c r="A50" s="65" t="s">
        <v>12</v>
      </c>
      <c r="B50" s="18" t="str">
        <f t="shared" si="3"/>
        <v>화성시</v>
      </c>
      <c r="C50" s="13" t="s">
        <v>137</v>
      </c>
      <c r="D50" s="18" t="s">
        <v>138</v>
      </c>
      <c r="E50" s="18" t="s">
        <v>138</v>
      </c>
      <c r="F50" s="15">
        <v>20</v>
      </c>
      <c r="G50" s="15"/>
      <c r="H50" s="15">
        <v>1</v>
      </c>
      <c r="I50" s="15">
        <v>21031</v>
      </c>
      <c r="J50" s="18"/>
    </row>
    <row r="51" spans="1:10" s="20" customFormat="1" ht="20.25" customHeight="1" outlineLevel="2" x14ac:dyDescent="0.2">
      <c r="A51" s="65" t="s">
        <v>12</v>
      </c>
      <c r="B51" s="18" t="str">
        <f t="shared" si="3"/>
        <v>화성시</v>
      </c>
      <c r="C51" s="13" t="s">
        <v>323</v>
      </c>
      <c r="D51" s="18" t="s">
        <v>139</v>
      </c>
      <c r="E51" s="18" t="s">
        <v>140</v>
      </c>
      <c r="F51" s="15">
        <v>40</v>
      </c>
      <c r="G51" s="15"/>
      <c r="H51" s="15">
        <v>2</v>
      </c>
      <c r="I51" s="15">
        <v>35000</v>
      </c>
      <c r="J51" s="18"/>
    </row>
    <row r="52" spans="1:10" s="20" customFormat="1" ht="20.25" customHeight="1" outlineLevel="2" x14ac:dyDescent="0.2">
      <c r="A52" s="65" t="s">
        <v>12</v>
      </c>
      <c r="B52" s="18" t="str">
        <f t="shared" si="3"/>
        <v>화성시</v>
      </c>
      <c r="C52" s="22" t="s">
        <v>141</v>
      </c>
      <c r="D52" s="21" t="s">
        <v>142</v>
      </c>
      <c r="E52" s="21" t="s">
        <v>143</v>
      </c>
      <c r="F52" s="24">
        <v>20</v>
      </c>
      <c r="G52" s="24"/>
      <c r="H52" s="24">
        <v>1</v>
      </c>
      <c r="I52" s="24">
        <v>21031</v>
      </c>
      <c r="J52" s="18"/>
    </row>
    <row r="53" spans="1:10" s="20" customFormat="1" ht="20.25" customHeight="1" outlineLevel="2" x14ac:dyDescent="0.2">
      <c r="A53" s="65" t="s">
        <v>12</v>
      </c>
      <c r="B53" s="18" t="str">
        <f t="shared" si="3"/>
        <v>화성시</v>
      </c>
      <c r="C53" s="13" t="s">
        <v>315</v>
      </c>
      <c r="D53" s="18" t="s">
        <v>146</v>
      </c>
      <c r="E53" s="18" t="s">
        <v>147</v>
      </c>
      <c r="F53" s="15">
        <v>139</v>
      </c>
      <c r="G53" s="15"/>
      <c r="H53" s="15"/>
      <c r="I53" s="15">
        <v>83304</v>
      </c>
      <c r="J53" s="18"/>
    </row>
    <row r="54" spans="1:10" s="20" customFormat="1" ht="20.25" customHeight="1" outlineLevel="2" x14ac:dyDescent="0.2">
      <c r="A54" s="65" t="s">
        <v>12</v>
      </c>
      <c r="B54" s="18" t="str">
        <f t="shared" si="3"/>
        <v>화성시</v>
      </c>
      <c r="C54" s="13" t="s">
        <v>316</v>
      </c>
      <c r="D54" s="18" t="s">
        <v>148</v>
      </c>
      <c r="E54" s="18" t="s">
        <v>149</v>
      </c>
      <c r="F54" s="15">
        <v>379</v>
      </c>
      <c r="G54" s="15"/>
      <c r="H54" s="15"/>
      <c r="I54" s="15">
        <v>379298</v>
      </c>
      <c r="J54" s="18"/>
    </row>
    <row r="55" spans="1:10" s="20" customFormat="1" ht="20.25" customHeight="1" outlineLevel="2" x14ac:dyDescent="0.2">
      <c r="A55" s="65" t="s">
        <v>12</v>
      </c>
      <c r="B55" s="18" t="str">
        <f t="shared" si="3"/>
        <v>화성시</v>
      </c>
      <c r="C55" s="13" t="s">
        <v>317</v>
      </c>
      <c r="D55" s="18" t="s">
        <v>150</v>
      </c>
      <c r="E55" s="18" t="s">
        <v>151</v>
      </c>
      <c r="F55" s="15">
        <v>11</v>
      </c>
      <c r="G55" s="15"/>
      <c r="H55" s="15"/>
      <c r="I55" s="15">
        <v>80527</v>
      </c>
      <c r="J55" s="18"/>
    </row>
    <row r="56" spans="1:10" s="20" customFormat="1" ht="20.25" customHeight="1" outlineLevel="2" x14ac:dyDescent="0.2">
      <c r="A56" s="65" t="s">
        <v>12</v>
      </c>
      <c r="B56" s="18" t="str">
        <f t="shared" si="3"/>
        <v>화성시</v>
      </c>
      <c r="C56" s="13" t="s">
        <v>318</v>
      </c>
      <c r="D56" s="18" t="s">
        <v>152</v>
      </c>
      <c r="E56" s="18" t="s">
        <v>153</v>
      </c>
      <c r="F56" s="15">
        <v>56</v>
      </c>
      <c r="G56" s="15"/>
      <c r="H56" s="15"/>
      <c r="I56" s="15">
        <v>26380</v>
      </c>
      <c r="J56" s="18"/>
    </row>
    <row r="57" spans="1:10" s="20" customFormat="1" ht="20.25" customHeight="1" outlineLevel="2" x14ac:dyDescent="0.2">
      <c r="A57" s="65" t="s">
        <v>12</v>
      </c>
      <c r="B57" s="18" t="str">
        <f t="shared" si="3"/>
        <v>화성시</v>
      </c>
      <c r="C57" s="13" t="s">
        <v>319</v>
      </c>
      <c r="D57" s="18" t="s">
        <v>154</v>
      </c>
      <c r="E57" s="18" t="s">
        <v>154</v>
      </c>
      <c r="F57" s="15">
        <v>28</v>
      </c>
      <c r="G57" s="15"/>
      <c r="H57" s="15"/>
      <c r="I57" s="15">
        <v>13884</v>
      </c>
      <c r="J57" s="18"/>
    </row>
    <row r="58" spans="1:10" s="20" customFormat="1" ht="20.25" customHeight="1" outlineLevel="2" x14ac:dyDescent="0.2">
      <c r="A58" s="65" t="s">
        <v>12</v>
      </c>
      <c r="B58" s="18" t="str">
        <f t="shared" si="3"/>
        <v>화성시</v>
      </c>
      <c r="C58" s="13" t="s">
        <v>88</v>
      </c>
      <c r="D58" s="18" t="s">
        <v>144</v>
      </c>
      <c r="E58" s="18" t="s">
        <v>144</v>
      </c>
      <c r="F58" s="14">
        <v>8235</v>
      </c>
      <c r="G58" s="14"/>
      <c r="H58" s="15">
        <v>725</v>
      </c>
      <c r="I58" s="15">
        <f>4258688+100000</f>
        <v>4358688</v>
      </c>
      <c r="J58" s="18"/>
    </row>
    <row r="59" spans="1:10" s="20" customFormat="1" ht="20.25" customHeight="1" outlineLevel="2" x14ac:dyDescent="0.2">
      <c r="A59" s="65" t="s">
        <v>12</v>
      </c>
      <c r="B59" s="18" t="str">
        <f t="shared" si="3"/>
        <v>화성시</v>
      </c>
      <c r="C59" s="13" t="s">
        <v>89</v>
      </c>
      <c r="D59" s="18" t="s">
        <v>144</v>
      </c>
      <c r="E59" s="18" t="s">
        <v>145</v>
      </c>
      <c r="F59" s="15"/>
      <c r="G59" s="15"/>
      <c r="H59" s="15"/>
      <c r="I59" s="15">
        <v>626036.25</v>
      </c>
      <c r="J59" s="18"/>
    </row>
    <row r="60" spans="1:10" s="20" customFormat="1" ht="20.25" customHeight="1" outlineLevel="2" x14ac:dyDescent="0.2">
      <c r="A60" s="65" t="s">
        <v>12</v>
      </c>
      <c r="B60" s="18" t="str">
        <f t="shared" si="3"/>
        <v>화성시</v>
      </c>
      <c r="C60" s="13" t="s">
        <v>113</v>
      </c>
      <c r="D60" s="18" t="s">
        <v>144</v>
      </c>
      <c r="E60" s="18" t="s">
        <v>144</v>
      </c>
      <c r="F60" s="14"/>
      <c r="G60" s="14"/>
      <c r="H60" s="15"/>
      <c r="I60" s="15">
        <v>2443000</v>
      </c>
      <c r="J60" s="25"/>
    </row>
    <row r="61" spans="1:10" s="20" customFormat="1" ht="20.25" customHeight="1" outlineLevel="1" x14ac:dyDescent="0.2">
      <c r="B61" s="29" t="s">
        <v>17</v>
      </c>
      <c r="C61" s="29" t="s">
        <v>18</v>
      </c>
      <c r="D61" s="29"/>
      <c r="E61" s="29"/>
      <c r="F61" s="11">
        <f>SUM(F62:F67)</f>
        <v>45</v>
      </c>
      <c r="G61" s="12">
        <f>SUM(G62:G67)</f>
        <v>0</v>
      </c>
      <c r="H61" s="12">
        <f>SUM(H62:H67)</f>
        <v>948</v>
      </c>
      <c r="I61" s="12">
        <f>SUM(I62:I67)</f>
        <v>917886.18104799394</v>
      </c>
      <c r="J61" s="29"/>
    </row>
    <row r="62" spans="1:10" s="20" customFormat="1" ht="20.25" customHeight="1" outlineLevel="2" x14ac:dyDescent="0.2">
      <c r="A62" s="65" t="s">
        <v>12</v>
      </c>
      <c r="B62" s="21" t="str">
        <f>C61</f>
        <v>부천시</v>
      </c>
      <c r="C62" s="17" t="s">
        <v>320</v>
      </c>
      <c r="D62" s="18" t="s">
        <v>116</v>
      </c>
      <c r="E62" s="18" t="s">
        <v>116</v>
      </c>
      <c r="F62" s="15">
        <v>15</v>
      </c>
      <c r="G62" s="15"/>
      <c r="H62" s="15">
        <v>168</v>
      </c>
      <c r="I62" s="15">
        <v>22528.75</v>
      </c>
      <c r="J62" s="18"/>
    </row>
    <row r="63" spans="1:10" s="20" customFormat="1" ht="20.25" customHeight="1" outlineLevel="2" x14ac:dyDescent="0.2">
      <c r="A63" s="65" t="s">
        <v>12</v>
      </c>
      <c r="B63" s="18" t="str">
        <f>B62</f>
        <v>부천시</v>
      </c>
      <c r="C63" s="17" t="s">
        <v>321</v>
      </c>
      <c r="D63" s="18" t="s">
        <v>117</v>
      </c>
      <c r="E63" s="18" t="s">
        <v>117</v>
      </c>
      <c r="F63" s="15">
        <v>15</v>
      </c>
      <c r="G63" s="15"/>
      <c r="H63" s="15">
        <v>591</v>
      </c>
      <c r="I63" s="15">
        <v>37762.5</v>
      </c>
      <c r="J63" s="18"/>
    </row>
    <row r="64" spans="1:10" s="20" customFormat="1" ht="20.25" customHeight="1" outlineLevel="2" x14ac:dyDescent="0.2">
      <c r="A64" s="65" t="s">
        <v>12</v>
      </c>
      <c r="B64" s="18" t="str">
        <f t="shared" ref="B64" si="4">B63</f>
        <v>부천시</v>
      </c>
      <c r="C64" s="17" t="s">
        <v>322</v>
      </c>
      <c r="D64" s="18" t="s">
        <v>118</v>
      </c>
      <c r="E64" s="18" t="s">
        <v>118</v>
      </c>
      <c r="F64" s="15">
        <v>15</v>
      </c>
      <c r="G64" s="15"/>
      <c r="H64" s="15">
        <v>189</v>
      </c>
      <c r="I64" s="15">
        <v>22528.75</v>
      </c>
      <c r="J64" s="18"/>
    </row>
    <row r="65" spans="1:10" s="20" customFormat="1" ht="20.25" customHeight="1" outlineLevel="2" x14ac:dyDescent="0.2">
      <c r="A65" s="65" t="s">
        <v>12</v>
      </c>
      <c r="B65" s="18" t="str">
        <f>B64</f>
        <v>부천시</v>
      </c>
      <c r="C65" s="17" t="s">
        <v>119</v>
      </c>
      <c r="D65" s="18" t="s">
        <v>120</v>
      </c>
      <c r="E65" s="18" t="s">
        <v>120</v>
      </c>
      <c r="F65" s="15"/>
      <c r="G65" s="15"/>
      <c r="H65" s="15"/>
      <c r="I65" s="15">
        <f>146700+100000</f>
        <v>246700</v>
      </c>
      <c r="J65" s="18"/>
    </row>
    <row r="66" spans="1:10" s="20" customFormat="1" ht="20.25" customHeight="1" outlineLevel="2" x14ac:dyDescent="0.2">
      <c r="A66" s="65" t="s">
        <v>12</v>
      </c>
      <c r="B66" s="18" t="str">
        <f>B65</f>
        <v>부천시</v>
      </c>
      <c r="C66" s="17" t="s">
        <v>89</v>
      </c>
      <c r="D66" s="18" t="s">
        <v>120</v>
      </c>
      <c r="E66" s="18" t="s">
        <v>120</v>
      </c>
      <c r="F66" s="15"/>
      <c r="G66" s="15"/>
      <c r="H66" s="15"/>
      <c r="I66" s="15">
        <v>403857.33333333337</v>
      </c>
      <c r="J66" s="18"/>
    </row>
    <row r="67" spans="1:10" s="20" customFormat="1" ht="20.25" customHeight="1" outlineLevel="2" x14ac:dyDescent="0.2">
      <c r="A67" s="65" t="s">
        <v>12</v>
      </c>
      <c r="B67" s="18" t="str">
        <f>B66</f>
        <v>부천시</v>
      </c>
      <c r="C67" s="17" t="s">
        <v>86</v>
      </c>
      <c r="D67" s="18" t="s">
        <v>120</v>
      </c>
      <c r="E67" s="18" t="s">
        <v>120</v>
      </c>
      <c r="F67" s="15"/>
      <c r="G67" s="15"/>
      <c r="H67" s="15"/>
      <c r="I67" s="15">
        <v>184508.84771466063</v>
      </c>
      <c r="J67" s="18"/>
    </row>
    <row r="68" spans="1:10" s="20" customFormat="1" ht="20.25" customHeight="1" outlineLevel="1" x14ac:dyDescent="0.2">
      <c r="B68" s="29" t="s">
        <v>17</v>
      </c>
      <c r="C68" s="29" t="s">
        <v>19</v>
      </c>
      <c r="D68" s="29"/>
      <c r="E68" s="29"/>
      <c r="F68" s="11">
        <f>SUM(F69:F78)</f>
        <v>955</v>
      </c>
      <c r="G68" s="12">
        <f>SUM(G69:G78)</f>
        <v>0</v>
      </c>
      <c r="H68" s="12">
        <f>SUM(H69:H78)</f>
        <v>63</v>
      </c>
      <c r="I68" s="12">
        <f>SUM(I69:I78)</f>
        <v>2078436.8765842544</v>
      </c>
      <c r="J68" s="29"/>
    </row>
    <row r="69" spans="1:10" s="20" customFormat="1" ht="20.25" customHeight="1" outlineLevel="2" x14ac:dyDescent="0.2">
      <c r="A69" s="65" t="s">
        <v>12</v>
      </c>
      <c r="B69" s="21" t="str">
        <f>C68</f>
        <v>안산시</v>
      </c>
      <c r="C69" s="17" t="s">
        <v>324</v>
      </c>
      <c r="D69" s="18" t="s">
        <v>155</v>
      </c>
      <c r="E69" s="18" t="s">
        <v>156</v>
      </c>
      <c r="F69" s="15">
        <v>110</v>
      </c>
      <c r="G69" s="15"/>
      <c r="H69" s="15">
        <v>30</v>
      </c>
      <c r="I69" s="15">
        <v>41417</v>
      </c>
      <c r="J69" s="18"/>
    </row>
    <row r="70" spans="1:10" s="20" customFormat="1" ht="20.25" customHeight="1" outlineLevel="2" x14ac:dyDescent="0.2">
      <c r="A70" s="65" t="s">
        <v>12</v>
      </c>
      <c r="B70" s="18" t="str">
        <f>B69</f>
        <v>안산시</v>
      </c>
      <c r="C70" s="17" t="s">
        <v>325</v>
      </c>
      <c r="D70" s="18" t="s">
        <v>157</v>
      </c>
      <c r="E70" s="18" t="s">
        <v>157</v>
      </c>
      <c r="F70" s="15">
        <v>10</v>
      </c>
      <c r="G70" s="15"/>
      <c r="H70" s="15">
        <v>1</v>
      </c>
      <c r="I70" s="15">
        <v>25000</v>
      </c>
      <c r="J70" s="18"/>
    </row>
    <row r="71" spans="1:10" s="20" customFormat="1" ht="20.25" customHeight="1" outlineLevel="2" x14ac:dyDescent="0.2">
      <c r="A71" s="65" t="s">
        <v>12</v>
      </c>
      <c r="B71" s="18" t="str">
        <f t="shared" ref="B71:B78" si="5">B70</f>
        <v>안산시</v>
      </c>
      <c r="C71" s="17" t="s">
        <v>326</v>
      </c>
      <c r="D71" s="18" t="s">
        <v>158</v>
      </c>
      <c r="E71" s="18" t="s">
        <v>158</v>
      </c>
      <c r="F71" s="15">
        <v>10</v>
      </c>
      <c r="G71" s="15"/>
      <c r="H71" s="15">
        <v>1</v>
      </c>
      <c r="I71" s="15">
        <v>25000</v>
      </c>
      <c r="J71" s="18"/>
    </row>
    <row r="72" spans="1:10" s="20" customFormat="1" ht="20.25" customHeight="1" outlineLevel="2" x14ac:dyDescent="0.2">
      <c r="A72" s="65" t="s">
        <v>12</v>
      </c>
      <c r="B72" s="18" t="str">
        <f t="shared" si="5"/>
        <v>안산시</v>
      </c>
      <c r="C72" s="17" t="s">
        <v>159</v>
      </c>
      <c r="D72" s="18" t="s">
        <v>160</v>
      </c>
      <c r="E72" s="18" t="s">
        <v>160</v>
      </c>
      <c r="F72" s="15">
        <v>20</v>
      </c>
      <c r="G72" s="15"/>
      <c r="H72" s="15">
        <v>12</v>
      </c>
      <c r="I72" s="15">
        <v>36000</v>
      </c>
      <c r="J72" s="18"/>
    </row>
    <row r="73" spans="1:10" s="20" customFormat="1" ht="20.25" customHeight="1" outlineLevel="2" x14ac:dyDescent="0.2">
      <c r="A73" s="65" t="s">
        <v>12</v>
      </c>
      <c r="B73" s="18" t="str">
        <f t="shared" si="5"/>
        <v>안산시</v>
      </c>
      <c r="C73" s="17" t="s">
        <v>161</v>
      </c>
      <c r="D73" s="18" t="s">
        <v>162</v>
      </c>
      <c r="E73" s="18" t="s">
        <v>162</v>
      </c>
      <c r="F73" s="15">
        <v>100</v>
      </c>
      <c r="G73" s="15"/>
      <c r="H73" s="15">
        <v>15</v>
      </c>
      <c r="I73" s="15">
        <v>55000</v>
      </c>
      <c r="J73" s="18"/>
    </row>
    <row r="74" spans="1:10" s="20" customFormat="1" ht="20.25" customHeight="1" outlineLevel="2" x14ac:dyDescent="0.2">
      <c r="A74" s="65" t="s">
        <v>12</v>
      </c>
      <c r="B74" s="18" t="str">
        <f t="shared" si="5"/>
        <v>안산시</v>
      </c>
      <c r="C74" s="17" t="s">
        <v>164</v>
      </c>
      <c r="D74" s="18" t="s">
        <v>165</v>
      </c>
      <c r="E74" s="18" t="s">
        <v>165</v>
      </c>
      <c r="F74" s="15">
        <v>100</v>
      </c>
      <c r="G74" s="15"/>
      <c r="H74" s="15">
        <v>2</v>
      </c>
      <c r="I74" s="15">
        <v>68429</v>
      </c>
      <c r="J74" s="18"/>
    </row>
    <row r="75" spans="1:10" s="20" customFormat="1" ht="20.25" customHeight="1" outlineLevel="2" x14ac:dyDescent="0.2">
      <c r="A75" s="65" t="s">
        <v>12</v>
      </c>
      <c r="B75" s="18" t="str">
        <f t="shared" si="5"/>
        <v>안산시</v>
      </c>
      <c r="C75" s="17" t="s">
        <v>166</v>
      </c>
      <c r="D75" s="18" t="s">
        <v>167</v>
      </c>
      <c r="E75" s="18" t="s">
        <v>167</v>
      </c>
      <c r="F75" s="15">
        <v>355</v>
      </c>
      <c r="G75" s="15"/>
      <c r="H75" s="15">
        <v>2</v>
      </c>
      <c r="I75" s="15">
        <v>243697</v>
      </c>
      <c r="J75" s="18"/>
    </row>
    <row r="76" spans="1:10" s="20" customFormat="1" ht="20.25" customHeight="1" outlineLevel="2" x14ac:dyDescent="0.2">
      <c r="A76" s="65" t="s">
        <v>12</v>
      </c>
      <c r="B76" s="18" t="str">
        <f t="shared" si="5"/>
        <v>안산시</v>
      </c>
      <c r="C76" s="17" t="s">
        <v>119</v>
      </c>
      <c r="D76" s="18" t="s">
        <v>163</v>
      </c>
      <c r="E76" s="18" t="s">
        <v>163</v>
      </c>
      <c r="F76" s="15">
        <v>250</v>
      </c>
      <c r="G76" s="15"/>
      <c r="H76" s="15"/>
      <c r="I76" s="15">
        <f>175000+100000</f>
        <v>275000</v>
      </c>
      <c r="J76" s="18"/>
    </row>
    <row r="77" spans="1:10" s="20" customFormat="1" ht="20.25" customHeight="1" outlineLevel="2" x14ac:dyDescent="0.2">
      <c r="A77" s="65" t="s">
        <v>12</v>
      </c>
      <c r="B77" s="18" t="str">
        <f t="shared" si="5"/>
        <v>안산시</v>
      </c>
      <c r="C77" s="17" t="s">
        <v>89</v>
      </c>
      <c r="D77" s="18" t="s">
        <v>168</v>
      </c>
      <c r="E77" s="18" t="s">
        <v>163</v>
      </c>
      <c r="F77" s="15"/>
      <c r="G77" s="15"/>
      <c r="H77" s="15"/>
      <c r="I77" s="15">
        <v>542050.16666666674</v>
      </c>
      <c r="J77" s="18"/>
    </row>
    <row r="78" spans="1:10" s="20" customFormat="1" ht="20.25" customHeight="1" outlineLevel="2" x14ac:dyDescent="0.2">
      <c r="A78" s="65" t="s">
        <v>12</v>
      </c>
      <c r="B78" s="18" t="str">
        <f t="shared" si="5"/>
        <v>안산시</v>
      </c>
      <c r="C78" s="17" t="s">
        <v>86</v>
      </c>
      <c r="D78" s="18" t="s">
        <v>168</v>
      </c>
      <c r="E78" s="18" t="s">
        <v>168</v>
      </c>
      <c r="F78" s="15"/>
      <c r="G78" s="15"/>
      <c r="H78" s="15"/>
      <c r="I78" s="15">
        <v>766843.70991758769</v>
      </c>
      <c r="J78" s="18"/>
    </row>
    <row r="79" spans="1:10" s="20" customFormat="1" ht="20.25" customHeight="1" outlineLevel="1" x14ac:dyDescent="0.2">
      <c r="B79" s="29" t="s">
        <v>13</v>
      </c>
      <c r="C79" s="29" t="s">
        <v>20</v>
      </c>
      <c r="D79" s="29"/>
      <c r="E79" s="29"/>
      <c r="F79" s="11">
        <f>SUM(F80:F94)</f>
        <v>19440</v>
      </c>
      <c r="G79" s="12">
        <f>SUM(G80:G94)</f>
        <v>1</v>
      </c>
      <c r="H79" s="12">
        <f>SUM(H80:H94)</f>
        <v>1529</v>
      </c>
      <c r="I79" s="12">
        <f>SUM(I80:I94)</f>
        <v>7529791</v>
      </c>
      <c r="J79" s="29"/>
    </row>
    <row r="80" spans="1:10" s="20" customFormat="1" ht="20.25" customHeight="1" outlineLevel="2" x14ac:dyDescent="0.2">
      <c r="A80" s="65" t="s">
        <v>12</v>
      </c>
      <c r="B80" s="21" t="str">
        <f>C79</f>
        <v>평택시</v>
      </c>
      <c r="C80" s="13" t="s">
        <v>182</v>
      </c>
      <c r="D80" s="18" t="s">
        <v>183</v>
      </c>
      <c r="E80" s="18" t="s">
        <v>184</v>
      </c>
      <c r="F80" s="14">
        <v>35</v>
      </c>
      <c r="G80" s="14"/>
      <c r="H80" s="15">
        <v>70</v>
      </c>
      <c r="I80" s="15">
        <v>16000</v>
      </c>
      <c r="J80" s="18"/>
    </row>
    <row r="81" spans="1:10" s="20" customFormat="1" ht="20.25" customHeight="1" outlineLevel="2" x14ac:dyDescent="0.2">
      <c r="A81" s="65" t="s">
        <v>12</v>
      </c>
      <c r="B81" s="18" t="str">
        <f>B80</f>
        <v>평택시</v>
      </c>
      <c r="C81" s="13" t="s">
        <v>204</v>
      </c>
      <c r="D81" s="18" t="s">
        <v>205</v>
      </c>
      <c r="E81" s="18" t="s">
        <v>206</v>
      </c>
      <c r="F81" s="15">
        <v>80</v>
      </c>
      <c r="G81" s="15"/>
      <c r="H81" s="15">
        <v>1</v>
      </c>
      <c r="I81" s="15">
        <v>30000</v>
      </c>
      <c r="J81" s="18"/>
    </row>
    <row r="82" spans="1:10" s="20" customFormat="1" ht="20.25" customHeight="1" outlineLevel="2" x14ac:dyDescent="0.2">
      <c r="A82" s="65" t="s">
        <v>12</v>
      </c>
      <c r="B82" s="18" t="str">
        <f t="shared" ref="B82:B94" si="6">B81</f>
        <v>평택시</v>
      </c>
      <c r="C82" s="13" t="s">
        <v>329</v>
      </c>
      <c r="D82" s="18" t="s">
        <v>185</v>
      </c>
      <c r="E82" s="18" t="s">
        <v>186</v>
      </c>
      <c r="F82" s="14">
        <v>20</v>
      </c>
      <c r="G82" s="14"/>
      <c r="H82" s="15">
        <v>1296</v>
      </c>
      <c r="I82" s="15">
        <v>60000</v>
      </c>
      <c r="J82" s="18"/>
    </row>
    <row r="83" spans="1:10" s="20" customFormat="1" ht="20.25" customHeight="1" outlineLevel="2" x14ac:dyDescent="0.2">
      <c r="A83" s="65" t="s">
        <v>12</v>
      </c>
      <c r="B83" s="18" t="str">
        <f t="shared" si="6"/>
        <v>평택시</v>
      </c>
      <c r="C83" s="13" t="s">
        <v>187</v>
      </c>
      <c r="D83" s="18" t="s">
        <v>188</v>
      </c>
      <c r="E83" s="18" t="s">
        <v>188</v>
      </c>
      <c r="F83" s="14">
        <v>10360</v>
      </c>
      <c r="G83" s="14"/>
      <c r="H83" s="15"/>
      <c r="I83" s="15">
        <v>1500000</v>
      </c>
      <c r="J83" s="18"/>
    </row>
    <row r="84" spans="1:10" s="20" customFormat="1" ht="20.25" customHeight="1" outlineLevel="2" x14ac:dyDescent="0.2">
      <c r="A84" s="65" t="s">
        <v>12</v>
      </c>
      <c r="B84" s="18" t="str">
        <f t="shared" si="6"/>
        <v>평택시</v>
      </c>
      <c r="C84" s="13" t="s">
        <v>189</v>
      </c>
      <c r="D84" s="18" t="s">
        <v>190</v>
      </c>
      <c r="E84" s="18" t="s">
        <v>190</v>
      </c>
      <c r="F84" s="14">
        <v>2000</v>
      </c>
      <c r="G84" s="14">
        <v>1</v>
      </c>
      <c r="H84" s="15"/>
      <c r="I84" s="15">
        <v>1000000</v>
      </c>
      <c r="J84" s="18"/>
    </row>
    <row r="85" spans="1:10" s="20" customFormat="1" ht="20.25" customHeight="1" outlineLevel="2" x14ac:dyDescent="0.2">
      <c r="A85" s="65" t="s">
        <v>12</v>
      </c>
      <c r="B85" s="18" t="str">
        <f t="shared" si="6"/>
        <v>평택시</v>
      </c>
      <c r="C85" s="13" t="s">
        <v>191</v>
      </c>
      <c r="D85" s="18" t="s">
        <v>192</v>
      </c>
      <c r="E85" s="18" t="s">
        <v>192</v>
      </c>
      <c r="F85" s="14">
        <v>1700</v>
      </c>
      <c r="G85" s="14"/>
      <c r="H85" s="15"/>
      <c r="I85" s="15">
        <v>840000</v>
      </c>
      <c r="J85" s="18"/>
    </row>
    <row r="86" spans="1:10" s="20" customFormat="1" ht="20.25" customHeight="1" outlineLevel="2" x14ac:dyDescent="0.2">
      <c r="A86" s="65" t="s">
        <v>12</v>
      </c>
      <c r="B86" s="18" t="str">
        <f t="shared" si="6"/>
        <v>평택시</v>
      </c>
      <c r="C86" s="13" t="s">
        <v>193</v>
      </c>
      <c r="D86" s="18" t="s">
        <v>194</v>
      </c>
      <c r="E86" s="18" t="s">
        <v>194</v>
      </c>
      <c r="F86" s="14">
        <v>1400</v>
      </c>
      <c r="G86" s="14"/>
      <c r="H86" s="15"/>
      <c r="I86" s="15">
        <v>605000</v>
      </c>
      <c r="J86" s="18"/>
    </row>
    <row r="87" spans="1:10" s="20" customFormat="1" ht="20.25" customHeight="1" outlineLevel="2" x14ac:dyDescent="0.2">
      <c r="A87" s="65" t="s">
        <v>12</v>
      </c>
      <c r="B87" s="18" t="str">
        <f t="shared" si="6"/>
        <v>평택시</v>
      </c>
      <c r="C87" s="13" t="s">
        <v>197</v>
      </c>
      <c r="D87" s="18" t="s">
        <v>198</v>
      </c>
      <c r="E87" s="18" t="s">
        <v>199</v>
      </c>
      <c r="F87" s="15">
        <v>750</v>
      </c>
      <c r="G87" s="15"/>
      <c r="H87" s="15">
        <v>3</v>
      </c>
      <c r="I87" s="15">
        <v>489750</v>
      </c>
      <c r="J87" s="18"/>
    </row>
    <row r="88" spans="1:10" s="20" customFormat="1" ht="20.25" customHeight="1" outlineLevel="2" x14ac:dyDescent="0.2">
      <c r="A88" s="65" t="s">
        <v>12</v>
      </c>
      <c r="B88" s="18" t="str">
        <f t="shared" si="6"/>
        <v>평택시</v>
      </c>
      <c r="C88" s="13" t="s">
        <v>330</v>
      </c>
      <c r="D88" s="18" t="s">
        <v>195</v>
      </c>
      <c r="E88" s="18" t="s">
        <v>196</v>
      </c>
      <c r="F88" s="15">
        <v>85</v>
      </c>
      <c r="G88" s="15"/>
      <c r="H88" s="15">
        <v>1</v>
      </c>
      <c r="I88" s="15">
        <v>49300</v>
      </c>
      <c r="J88" s="18"/>
    </row>
    <row r="89" spans="1:10" s="20" customFormat="1" ht="20.25" customHeight="1" outlineLevel="2" x14ac:dyDescent="0.2">
      <c r="A89" s="65" t="s">
        <v>12</v>
      </c>
      <c r="B89" s="18" t="str">
        <f t="shared" si="6"/>
        <v>평택시</v>
      </c>
      <c r="C89" s="13" t="s">
        <v>327</v>
      </c>
      <c r="D89" s="18" t="s">
        <v>200</v>
      </c>
      <c r="E89" s="18" t="s">
        <v>201</v>
      </c>
      <c r="F89" s="15">
        <v>20</v>
      </c>
      <c r="G89" s="15"/>
      <c r="H89" s="15">
        <v>1</v>
      </c>
      <c r="I89" s="15">
        <v>28000</v>
      </c>
      <c r="J89" s="18"/>
    </row>
    <row r="90" spans="1:10" s="20" customFormat="1" ht="20.25" customHeight="1" outlineLevel="2" x14ac:dyDescent="0.2">
      <c r="A90" s="65" t="s">
        <v>12</v>
      </c>
      <c r="B90" s="18" t="str">
        <f t="shared" si="6"/>
        <v>평택시</v>
      </c>
      <c r="C90" s="13" t="s">
        <v>328</v>
      </c>
      <c r="D90" s="18" t="s">
        <v>202</v>
      </c>
      <c r="E90" s="18" t="s">
        <v>203</v>
      </c>
      <c r="F90" s="15">
        <v>30</v>
      </c>
      <c r="G90" s="15"/>
      <c r="H90" s="15">
        <v>1</v>
      </c>
      <c r="I90" s="15">
        <v>33000</v>
      </c>
      <c r="J90" s="18"/>
    </row>
    <row r="91" spans="1:10" s="20" customFormat="1" ht="20.25" customHeight="1" outlineLevel="2" x14ac:dyDescent="0.2">
      <c r="A91" s="65" t="s">
        <v>12</v>
      </c>
      <c r="B91" s="18" t="str">
        <f t="shared" si="6"/>
        <v>평택시</v>
      </c>
      <c r="C91" s="13" t="s">
        <v>207</v>
      </c>
      <c r="D91" s="18" t="s">
        <v>208</v>
      </c>
      <c r="E91" s="18" t="s">
        <v>209</v>
      </c>
      <c r="F91" s="15">
        <v>150</v>
      </c>
      <c r="G91" s="15"/>
      <c r="H91" s="15">
        <v>1</v>
      </c>
      <c r="I91" s="15">
        <v>211534</v>
      </c>
      <c r="J91" s="18"/>
    </row>
    <row r="92" spans="1:10" s="20" customFormat="1" ht="20.25" customHeight="1" outlineLevel="2" x14ac:dyDescent="0.2">
      <c r="A92" s="65" t="s">
        <v>12</v>
      </c>
      <c r="B92" s="18" t="str">
        <f t="shared" si="6"/>
        <v>평택시</v>
      </c>
      <c r="C92" s="13" t="s">
        <v>88</v>
      </c>
      <c r="D92" s="18" t="s">
        <v>210</v>
      </c>
      <c r="E92" s="18" t="s">
        <v>210</v>
      </c>
      <c r="F92" s="14">
        <f>3010-200</f>
        <v>2810</v>
      </c>
      <c r="G92" s="14"/>
      <c r="H92" s="15">
        <v>155</v>
      </c>
      <c r="I92" s="15">
        <f>1408868-1175308+100000</f>
        <v>333560</v>
      </c>
      <c r="J92" s="18"/>
    </row>
    <row r="93" spans="1:10" s="20" customFormat="1" ht="20.25" customHeight="1" outlineLevel="2" x14ac:dyDescent="0.2">
      <c r="A93" s="65" t="s">
        <v>12</v>
      </c>
      <c r="B93" s="18" t="str">
        <f t="shared" si="6"/>
        <v>평택시</v>
      </c>
      <c r="C93" s="13" t="s">
        <v>89</v>
      </c>
      <c r="D93" s="18" t="s">
        <v>210</v>
      </c>
      <c r="E93" s="18" t="s">
        <v>211</v>
      </c>
      <c r="F93" s="15"/>
      <c r="G93" s="15"/>
      <c r="H93" s="15"/>
      <c r="I93" s="15">
        <v>283647</v>
      </c>
      <c r="J93" s="18"/>
    </row>
    <row r="94" spans="1:10" s="20" customFormat="1" ht="20.25" customHeight="1" outlineLevel="2" x14ac:dyDescent="0.2">
      <c r="A94" s="65" t="s">
        <v>12</v>
      </c>
      <c r="B94" s="18" t="str">
        <f t="shared" si="6"/>
        <v>평택시</v>
      </c>
      <c r="C94" s="13" t="s">
        <v>113</v>
      </c>
      <c r="D94" s="18" t="s">
        <v>210</v>
      </c>
      <c r="E94" s="18" t="s">
        <v>210</v>
      </c>
      <c r="F94" s="14"/>
      <c r="G94" s="14"/>
      <c r="H94" s="15"/>
      <c r="I94" s="15">
        <v>2050000</v>
      </c>
      <c r="J94" s="25"/>
    </row>
    <row r="95" spans="1:10" s="20" customFormat="1" ht="20.25" customHeight="1" outlineLevel="1" x14ac:dyDescent="0.2">
      <c r="B95" s="29" t="s">
        <v>17</v>
      </c>
      <c r="C95" s="29" t="s">
        <v>21</v>
      </c>
      <c r="D95" s="29"/>
      <c r="E95" s="29"/>
      <c r="F95" s="11">
        <f>SUM(F96:F104)</f>
        <v>680</v>
      </c>
      <c r="G95" s="12">
        <f>SUM(G96:G104)</f>
        <v>0</v>
      </c>
      <c r="H95" s="12">
        <f>SUM(H96:H104)</f>
        <v>239</v>
      </c>
      <c r="I95" s="12">
        <f>SUM(I96:I104)</f>
        <v>1209542.0589817462</v>
      </c>
      <c r="J95" s="29"/>
    </row>
    <row r="96" spans="1:10" s="20" customFormat="1" ht="20.25" customHeight="1" outlineLevel="2" x14ac:dyDescent="0.2">
      <c r="A96" s="65" t="s">
        <v>12</v>
      </c>
      <c r="B96" s="21" t="str">
        <f>C95</f>
        <v>안양시</v>
      </c>
      <c r="C96" s="17" t="s">
        <v>331</v>
      </c>
      <c r="D96" s="18" t="s">
        <v>169</v>
      </c>
      <c r="E96" s="18" t="s">
        <v>170</v>
      </c>
      <c r="F96" s="15">
        <v>60</v>
      </c>
      <c r="G96" s="15"/>
      <c r="H96" s="15">
        <v>234</v>
      </c>
      <c r="I96" s="15">
        <v>45000</v>
      </c>
      <c r="J96" s="18"/>
    </row>
    <row r="97" spans="1:10" s="20" customFormat="1" ht="20.25" customHeight="1" outlineLevel="2" x14ac:dyDescent="0.2">
      <c r="A97" s="65" t="s">
        <v>12</v>
      </c>
      <c r="B97" s="18" t="str">
        <f>B96</f>
        <v>안양시</v>
      </c>
      <c r="C97" s="17" t="s">
        <v>171</v>
      </c>
      <c r="D97" s="18" t="s">
        <v>172</v>
      </c>
      <c r="E97" s="18" t="s">
        <v>172</v>
      </c>
      <c r="F97" s="15">
        <v>35</v>
      </c>
      <c r="G97" s="15"/>
      <c r="H97" s="15">
        <v>3</v>
      </c>
      <c r="I97" s="15">
        <v>48000</v>
      </c>
      <c r="J97" s="18"/>
    </row>
    <row r="98" spans="1:10" s="20" customFormat="1" ht="20.25" customHeight="1" outlineLevel="2" x14ac:dyDescent="0.2">
      <c r="A98" s="65" t="s">
        <v>12</v>
      </c>
      <c r="B98" s="18" t="str">
        <f t="shared" ref="B98:B104" si="7">B97</f>
        <v>안양시</v>
      </c>
      <c r="C98" s="17" t="s">
        <v>174</v>
      </c>
      <c r="D98" s="18" t="s">
        <v>175</v>
      </c>
      <c r="E98" s="18" t="s">
        <v>176</v>
      </c>
      <c r="F98" s="15">
        <v>205</v>
      </c>
      <c r="G98" s="15"/>
      <c r="H98" s="15">
        <v>1</v>
      </c>
      <c r="I98" s="15">
        <v>141360</v>
      </c>
      <c r="J98" s="18"/>
    </row>
    <row r="99" spans="1:10" s="20" customFormat="1" ht="20.25" customHeight="1" outlineLevel="2" x14ac:dyDescent="0.2">
      <c r="A99" s="65" t="s">
        <v>12</v>
      </c>
      <c r="B99" s="18" t="str">
        <f t="shared" si="7"/>
        <v>안양시</v>
      </c>
      <c r="C99" s="17" t="s">
        <v>332</v>
      </c>
      <c r="D99" s="18" t="s">
        <v>177</v>
      </c>
      <c r="E99" s="18" t="s">
        <v>177</v>
      </c>
      <c r="F99" s="15"/>
      <c r="G99" s="15"/>
      <c r="H99" s="15"/>
      <c r="I99" s="15">
        <v>50000</v>
      </c>
      <c r="J99" s="18"/>
    </row>
    <row r="100" spans="1:10" s="20" customFormat="1" ht="20.25" customHeight="1" outlineLevel="2" x14ac:dyDescent="0.2">
      <c r="A100" s="65" t="s">
        <v>12</v>
      </c>
      <c r="B100" s="18" t="str">
        <f t="shared" si="7"/>
        <v>안양시</v>
      </c>
      <c r="C100" s="17" t="s">
        <v>333</v>
      </c>
      <c r="D100" s="18" t="s">
        <v>178</v>
      </c>
      <c r="E100" s="18" t="s">
        <v>178</v>
      </c>
      <c r="F100" s="15"/>
      <c r="G100" s="15"/>
      <c r="H100" s="15"/>
      <c r="I100" s="15">
        <v>40000</v>
      </c>
      <c r="J100" s="18"/>
    </row>
    <row r="101" spans="1:10" s="20" customFormat="1" ht="20.25" customHeight="1" outlineLevel="2" x14ac:dyDescent="0.2">
      <c r="A101" s="65" t="s">
        <v>12</v>
      </c>
      <c r="B101" s="18" t="str">
        <f t="shared" si="7"/>
        <v>안양시</v>
      </c>
      <c r="C101" s="17" t="s">
        <v>334</v>
      </c>
      <c r="D101" s="18" t="s">
        <v>179</v>
      </c>
      <c r="E101" s="18" t="s">
        <v>180</v>
      </c>
      <c r="F101" s="15">
        <v>200</v>
      </c>
      <c r="G101" s="15"/>
      <c r="H101" s="15">
        <v>1</v>
      </c>
      <c r="I101" s="15">
        <v>161648</v>
      </c>
      <c r="J101" s="18"/>
    </row>
    <row r="102" spans="1:10" s="20" customFormat="1" ht="20.25" customHeight="1" outlineLevel="2" x14ac:dyDescent="0.2">
      <c r="A102" s="65" t="s">
        <v>12</v>
      </c>
      <c r="B102" s="18" t="str">
        <f t="shared" si="7"/>
        <v>안양시</v>
      </c>
      <c r="C102" s="17" t="s">
        <v>119</v>
      </c>
      <c r="D102" s="18" t="s">
        <v>173</v>
      </c>
      <c r="E102" s="18" t="s">
        <v>173</v>
      </c>
      <c r="F102" s="15">
        <v>180</v>
      </c>
      <c r="G102" s="15"/>
      <c r="H102" s="15"/>
      <c r="I102" s="15">
        <f>150000+100000</f>
        <v>250000</v>
      </c>
      <c r="J102" s="18"/>
    </row>
    <row r="103" spans="1:10" s="20" customFormat="1" ht="20.25" customHeight="1" outlineLevel="2" x14ac:dyDescent="0.2">
      <c r="A103" s="65" t="s">
        <v>12</v>
      </c>
      <c r="B103" s="18" t="str">
        <f t="shared" si="7"/>
        <v>안양시</v>
      </c>
      <c r="C103" s="17" t="s">
        <v>89</v>
      </c>
      <c r="D103" s="18" t="s">
        <v>181</v>
      </c>
      <c r="E103" s="18" t="s">
        <v>173</v>
      </c>
      <c r="F103" s="15"/>
      <c r="G103" s="15"/>
      <c r="H103" s="15"/>
      <c r="I103" s="15">
        <v>239301.83333333326</v>
      </c>
      <c r="J103" s="18"/>
    </row>
    <row r="104" spans="1:10" s="20" customFormat="1" ht="20.25" customHeight="1" outlineLevel="2" x14ac:dyDescent="0.2">
      <c r="A104" s="65" t="s">
        <v>12</v>
      </c>
      <c r="B104" s="18" t="str">
        <f t="shared" si="7"/>
        <v>안양시</v>
      </c>
      <c r="C104" s="17" t="s">
        <v>86</v>
      </c>
      <c r="D104" s="18" t="s">
        <v>181</v>
      </c>
      <c r="E104" s="18" t="s">
        <v>173</v>
      </c>
      <c r="F104" s="15"/>
      <c r="G104" s="15"/>
      <c r="H104" s="15"/>
      <c r="I104" s="15">
        <v>234232.225648413</v>
      </c>
      <c r="J104" s="18"/>
    </row>
    <row r="105" spans="1:10" s="20" customFormat="1" ht="20.25" customHeight="1" outlineLevel="1" x14ac:dyDescent="0.2">
      <c r="B105" s="29" t="s">
        <v>17</v>
      </c>
      <c r="C105" s="29" t="s">
        <v>22</v>
      </c>
      <c r="D105" s="29"/>
      <c r="E105" s="29"/>
      <c r="F105" s="11">
        <f>SUM(F106:F115)</f>
        <v>407</v>
      </c>
      <c r="G105" s="12">
        <f>SUM(G106:G115)</f>
        <v>0</v>
      </c>
      <c r="H105" s="12">
        <f>SUM(H106:H115)</f>
        <v>1752</v>
      </c>
      <c r="I105" s="12">
        <f>SUM(I106:I115)</f>
        <v>1449016.1789273815</v>
      </c>
      <c r="J105" s="29"/>
    </row>
    <row r="106" spans="1:10" s="20" customFormat="1" ht="20.25" customHeight="1" outlineLevel="2" x14ac:dyDescent="0.2">
      <c r="A106" s="65" t="s">
        <v>12</v>
      </c>
      <c r="B106" s="21" t="str">
        <f>C105</f>
        <v>시흥시</v>
      </c>
      <c r="C106" s="17" t="s">
        <v>335</v>
      </c>
      <c r="D106" s="18" t="s">
        <v>212</v>
      </c>
      <c r="E106" s="18" t="s">
        <v>212</v>
      </c>
      <c r="F106" s="15">
        <v>30</v>
      </c>
      <c r="G106" s="15"/>
      <c r="H106" s="15">
        <v>400</v>
      </c>
      <c r="I106" s="15">
        <v>40000</v>
      </c>
      <c r="J106" s="18"/>
    </row>
    <row r="107" spans="1:10" s="20" customFormat="1" ht="20.25" customHeight="1" outlineLevel="2" x14ac:dyDescent="0.2">
      <c r="A107" s="65" t="s">
        <v>12</v>
      </c>
      <c r="B107" s="18" t="str">
        <f>B106</f>
        <v>시흥시</v>
      </c>
      <c r="C107" s="17" t="s">
        <v>336</v>
      </c>
      <c r="D107" s="18" t="s">
        <v>213</v>
      </c>
      <c r="E107" s="18" t="s">
        <v>214</v>
      </c>
      <c r="F107" s="15">
        <v>200</v>
      </c>
      <c r="G107" s="15"/>
      <c r="H107" s="15">
        <v>1297</v>
      </c>
      <c r="I107" s="15">
        <v>150000</v>
      </c>
      <c r="J107" s="18"/>
    </row>
    <row r="108" spans="1:10" s="20" customFormat="1" ht="20.25" customHeight="1" outlineLevel="2" x14ac:dyDescent="0.2">
      <c r="A108" s="65" t="s">
        <v>12</v>
      </c>
      <c r="B108" s="18" t="str">
        <f t="shared" ref="B108:B115" si="8">B107</f>
        <v>시흥시</v>
      </c>
      <c r="C108" s="17" t="s">
        <v>337</v>
      </c>
      <c r="D108" s="18" t="s">
        <v>215</v>
      </c>
      <c r="E108" s="18" t="s">
        <v>215</v>
      </c>
      <c r="F108" s="15">
        <v>32</v>
      </c>
      <c r="G108" s="15"/>
      <c r="H108" s="15">
        <v>43</v>
      </c>
      <c r="I108" s="15">
        <v>22509</v>
      </c>
      <c r="J108" s="18"/>
    </row>
    <row r="109" spans="1:10" s="20" customFormat="1" ht="20.25" customHeight="1" outlineLevel="2" x14ac:dyDescent="0.2">
      <c r="A109" s="65" t="s">
        <v>12</v>
      </c>
      <c r="B109" s="18" t="str">
        <f t="shared" si="8"/>
        <v>시흥시</v>
      </c>
      <c r="C109" s="17" t="s">
        <v>339</v>
      </c>
      <c r="D109" s="18" t="s">
        <v>216</v>
      </c>
      <c r="E109" s="18" t="s">
        <v>216</v>
      </c>
      <c r="F109" s="15">
        <v>10</v>
      </c>
      <c r="G109" s="15"/>
      <c r="H109" s="15">
        <v>1</v>
      </c>
      <c r="I109" s="15">
        <v>25000</v>
      </c>
      <c r="J109" s="18"/>
    </row>
    <row r="110" spans="1:10" s="20" customFormat="1" ht="20.25" customHeight="1" outlineLevel="2" x14ac:dyDescent="0.2">
      <c r="A110" s="65" t="s">
        <v>12</v>
      </c>
      <c r="B110" s="18" t="str">
        <f t="shared" si="8"/>
        <v>시흥시</v>
      </c>
      <c r="C110" s="17" t="s">
        <v>338</v>
      </c>
      <c r="D110" s="18" t="s">
        <v>217</v>
      </c>
      <c r="E110" s="18" t="s">
        <v>217</v>
      </c>
      <c r="F110" s="15">
        <v>95</v>
      </c>
      <c r="G110" s="15"/>
      <c r="H110" s="15">
        <v>6</v>
      </c>
      <c r="I110" s="15">
        <v>54000</v>
      </c>
      <c r="J110" s="18"/>
    </row>
    <row r="111" spans="1:10" s="20" customFormat="1" ht="20.25" customHeight="1" outlineLevel="2" x14ac:dyDescent="0.2">
      <c r="A111" s="65" t="s">
        <v>12</v>
      </c>
      <c r="B111" s="18" t="str">
        <f t="shared" si="8"/>
        <v>시흥시</v>
      </c>
      <c r="C111" s="17" t="s">
        <v>340</v>
      </c>
      <c r="D111" s="18" t="s">
        <v>218</v>
      </c>
      <c r="E111" s="18" t="s">
        <v>218</v>
      </c>
      <c r="F111" s="15">
        <v>40</v>
      </c>
      <c r="G111" s="15"/>
      <c r="H111" s="15">
        <v>5</v>
      </c>
      <c r="I111" s="15">
        <v>25000</v>
      </c>
      <c r="J111" s="18"/>
    </row>
    <row r="112" spans="1:10" s="20" customFormat="1" ht="20.25" customHeight="1" outlineLevel="2" x14ac:dyDescent="0.2">
      <c r="A112" s="65" t="s">
        <v>12</v>
      </c>
      <c r="B112" s="18" t="str">
        <f t="shared" si="8"/>
        <v>시흥시</v>
      </c>
      <c r="C112" s="17" t="s">
        <v>219</v>
      </c>
      <c r="D112" s="18" t="s">
        <v>220</v>
      </c>
      <c r="E112" s="18" t="s">
        <v>221</v>
      </c>
      <c r="F112" s="15"/>
      <c r="G112" s="15"/>
      <c r="H112" s="15"/>
      <c r="I112" s="15">
        <v>23000</v>
      </c>
      <c r="J112" s="18"/>
    </row>
    <row r="113" spans="1:10" s="20" customFormat="1" ht="20.25" customHeight="1" outlineLevel="2" x14ac:dyDescent="0.2">
      <c r="A113" s="65" t="s">
        <v>12</v>
      </c>
      <c r="B113" s="18" t="str">
        <f t="shared" si="8"/>
        <v>시흥시</v>
      </c>
      <c r="C113" s="17" t="s">
        <v>119</v>
      </c>
      <c r="D113" s="18" t="s">
        <v>222</v>
      </c>
      <c r="E113" s="18" t="s">
        <v>222</v>
      </c>
      <c r="F113" s="15"/>
      <c r="G113" s="15"/>
      <c r="H113" s="15"/>
      <c r="I113" s="15">
        <f>146700+100000</f>
        <v>246700</v>
      </c>
      <c r="J113" s="18"/>
    </row>
    <row r="114" spans="1:10" s="20" customFormat="1" ht="20.25" customHeight="1" outlineLevel="2" x14ac:dyDescent="0.2">
      <c r="A114" s="65" t="s">
        <v>12</v>
      </c>
      <c r="B114" s="18" t="str">
        <f t="shared" si="8"/>
        <v>시흥시</v>
      </c>
      <c r="C114" s="17" t="s">
        <v>89</v>
      </c>
      <c r="D114" s="18" t="s">
        <v>222</v>
      </c>
      <c r="E114" s="18" t="s">
        <v>222</v>
      </c>
      <c r="F114" s="15"/>
      <c r="G114" s="15"/>
      <c r="H114" s="15"/>
      <c r="I114" s="15">
        <v>432200.16666666669</v>
      </c>
      <c r="J114" s="18"/>
    </row>
    <row r="115" spans="1:10" s="20" customFormat="1" ht="20.25" customHeight="1" outlineLevel="2" x14ac:dyDescent="0.2">
      <c r="A115" s="65" t="s">
        <v>12</v>
      </c>
      <c r="B115" s="18" t="str">
        <f t="shared" si="8"/>
        <v>시흥시</v>
      </c>
      <c r="C115" s="17" t="s">
        <v>86</v>
      </c>
      <c r="D115" s="18" t="s">
        <v>222</v>
      </c>
      <c r="E115" s="18" t="s">
        <v>222</v>
      </c>
      <c r="F115" s="15"/>
      <c r="G115" s="15"/>
      <c r="H115" s="15"/>
      <c r="I115" s="15">
        <v>430607.01226071484</v>
      </c>
      <c r="J115" s="18"/>
    </row>
    <row r="116" spans="1:10" s="20" customFormat="1" ht="20.25" customHeight="1" outlineLevel="1" x14ac:dyDescent="0.2">
      <c r="B116" s="29" t="s">
        <v>17</v>
      </c>
      <c r="C116" s="29" t="s">
        <v>223</v>
      </c>
      <c r="D116" s="29"/>
      <c r="E116" s="29"/>
      <c r="F116" s="11">
        <f>SUM(F117:F127)</f>
        <v>3583</v>
      </c>
      <c r="G116" s="12">
        <f>SUM(G117:G127)</f>
        <v>0</v>
      </c>
      <c r="H116" s="12">
        <f>SUM(H117:H127)</f>
        <v>13868</v>
      </c>
      <c r="I116" s="12">
        <f>SUM(I117:I127)</f>
        <v>2521133.1382877012</v>
      </c>
      <c r="J116" s="29"/>
    </row>
    <row r="117" spans="1:10" s="20" customFormat="1" ht="20.25" customHeight="1" outlineLevel="2" x14ac:dyDescent="0.2">
      <c r="A117" s="65" t="s">
        <v>12</v>
      </c>
      <c r="B117" s="21" t="str">
        <f>C116</f>
        <v>광명시</v>
      </c>
      <c r="C117" s="27" t="s">
        <v>341</v>
      </c>
      <c r="D117" s="21" t="s">
        <v>224</v>
      </c>
      <c r="E117" s="21" t="s">
        <v>224</v>
      </c>
      <c r="F117" s="24">
        <v>15</v>
      </c>
      <c r="G117" s="24"/>
      <c r="H117" s="24">
        <v>3804</v>
      </c>
      <c r="I117" s="24">
        <v>35000</v>
      </c>
      <c r="J117" s="21"/>
    </row>
    <row r="118" spans="1:10" s="20" customFormat="1" ht="20.25" customHeight="1" outlineLevel="2" x14ac:dyDescent="0.2">
      <c r="A118" s="65" t="s">
        <v>12</v>
      </c>
      <c r="B118" s="18" t="str">
        <f>B117</f>
        <v>광명시</v>
      </c>
      <c r="C118" s="17" t="s">
        <v>342</v>
      </c>
      <c r="D118" s="18" t="s">
        <v>225</v>
      </c>
      <c r="E118" s="18" t="s">
        <v>226</v>
      </c>
      <c r="F118" s="15">
        <v>450</v>
      </c>
      <c r="G118" s="15"/>
      <c r="H118" s="15">
        <v>1957</v>
      </c>
      <c r="I118" s="15">
        <v>640000</v>
      </c>
      <c r="J118" s="18"/>
    </row>
    <row r="119" spans="1:10" s="20" customFormat="1" ht="20.25" customHeight="1" outlineLevel="2" x14ac:dyDescent="0.2">
      <c r="A119" s="65" t="s">
        <v>12</v>
      </c>
      <c r="B119" s="18" t="str">
        <f t="shared" ref="B119:B127" si="9">B118</f>
        <v>광명시</v>
      </c>
      <c r="C119" s="17" t="s">
        <v>343</v>
      </c>
      <c r="D119" s="18" t="s">
        <v>227</v>
      </c>
      <c r="E119" s="18" t="s">
        <v>228</v>
      </c>
      <c r="F119" s="15">
        <v>135</v>
      </c>
      <c r="G119" s="15"/>
      <c r="H119" s="15">
        <v>3585</v>
      </c>
      <c r="I119" s="15">
        <v>161060</v>
      </c>
      <c r="J119" s="18"/>
    </row>
    <row r="120" spans="1:10" s="20" customFormat="1" ht="20.25" customHeight="1" outlineLevel="2" x14ac:dyDescent="0.2">
      <c r="A120" s="65" t="s">
        <v>12</v>
      </c>
      <c r="B120" s="18" t="str">
        <f t="shared" si="9"/>
        <v>광명시</v>
      </c>
      <c r="C120" s="17" t="s">
        <v>344</v>
      </c>
      <c r="D120" s="18" t="s">
        <v>229</v>
      </c>
      <c r="E120" s="18" t="s">
        <v>229</v>
      </c>
      <c r="F120" s="15">
        <v>35</v>
      </c>
      <c r="G120" s="15"/>
      <c r="H120" s="15">
        <v>169</v>
      </c>
      <c r="I120" s="15">
        <v>46987.5</v>
      </c>
      <c r="J120" s="18"/>
    </row>
    <row r="121" spans="1:10" s="20" customFormat="1" ht="20.25" customHeight="1" outlineLevel="2" x14ac:dyDescent="0.2">
      <c r="A121" s="65" t="s">
        <v>12</v>
      </c>
      <c r="B121" s="18" t="str">
        <f t="shared" si="9"/>
        <v>광명시</v>
      </c>
      <c r="C121" s="17" t="s">
        <v>345</v>
      </c>
      <c r="D121" s="18" t="s">
        <v>230</v>
      </c>
      <c r="E121" s="18" t="s">
        <v>230</v>
      </c>
      <c r="F121" s="15">
        <v>15</v>
      </c>
      <c r="G121" s="15"/>
      <c r="H121" s="15">
        <v>203</v>
      </c>
      <c r="I121" s="15">
        <v>36042.5</v>
      </c>
      <c r="J121" s="18"/>
    </row>
    <row r="122" spans="1:10" s="20" customFormat="1" ht="20.25" customHeight="1" outlineLevel="2" x14ac:dyDescent="0.2">
      <c r="A122" s="65" t="s">
        <v>12</v>
      </c>
      <c r="B122" s="18" t="str">
        <f t="shared" si="9"/>
        <v>광명시</v>
      </c>
      <c r="C122" s="17" t="s">
        <v>346</v>
      </c>
      <c r="D122" s="18" t="s">
        <v>231</v>
      </c>
      <c r="E122" s="18" t="s">
        <v>231</v>
      </c>
      <c r="F122" s="15">
        <v>20</v>
      </c>
      <c r="G122" s="15"/>
      <c r="H122" s="15">
        <v>1490</v>
      </c>
      <c r="I122" s="15">
        <v>53000</v>
      </c>
      <c r="J122" s="18"/>
    </row>
    <row r="123" spans="1:10" s="20" customFormat="1" ht="20.25" customHeight="1" outlineLevel="2" x14ac:dyDescent="0.2">
      <c r="A123" s="65" t="s">
        <v>12</v>
      </c>
      <c r="B123" s="18" t="str">
        <f t="shared" si="9"/>
        <v>광명시</v>
      </c>
      <c r="C123" s="17" t="s">
        <v>232</v>
      </c>
      <c r="D123" s="18" t="s">
        <v>233</v>
      </c>
      <c r="E123" s="18" t="s">
        <v>234</v>
      </c>
      <c r="F123" s="15">
        <v>2583</v>
      </c>
      <c r="G123" s="15"/>
      <c r="H123" s="15">
        <v>2658</v>
      </c>
      <c r="I123" s="15">
        <v>520000</v>
      </c>
      <c r="J123" s="18"/>
    </row>
    <row r="124" spans="1:10" s="20" customFormat="1" ht="20.25" customHeight="1" outlineLevel="2" x14ac:dyDescent="0.2">
      <c r="A124" s="65" t="s">
        <v>12</v>
      </c>
      <c r="B124" s="18" t="str">
        <f t="shared" si="9"/>
        <v>광명시</v>
      </c>
      <c r="C124" s="17" t="s">
        <v>235</v>
      </c>
      <c r="D124" s="18" t="s">
        <v>236</v>
      </c>
      <c r="E124" s="18" t="s">
        <v>237</v>
      </c>
      <c r="F124" s="15">
        <v>330</v>
      </c>
      <c r="G124" s="15"/>
      <c r="H124" s="15">
        <v>2</v>
      </c>
      <c r="I124" s="15">
        <v>229903</v>
      </c>
      <c r="J124" s="18"/>
    </row>
    <row r="125" spans="1:10" s="20" customFormat="1" ht="20.25" customHeight="1" outlineLevel="2" x14ac:dyDescent="0.2">
      <c r="A125" s="65" t="s">
        <v>12</v>
      </c>
      <c r="B125" s="18" t="str">
        <f t="shared" si="9"/>
        <v>광명시</v>
      </c>
      <c r="C125" s="17" t="s">
        <v>119</v>
      </c>
      <c r="D125" s="18" t="s">
        <v>238</v>
      </c>
      <c r="E125" s="18" t="s">
        <v>238</v>
      </c>
      <c r="F125" s="15"/>
      <c r="G125" s="15"/>
      <c r="H125" s="15"/>
      <c r="I125" s="15">
        <f>146700+100000</f>
        <v>246700</v>
      </c>
      <c r="J125" s="18"/>
    </row>
    <row r="126" spans="1:10" s="20" customFormat="1" ht="20.25" customHeight="1" outlineLevel="2" x14ac:dyDescent="0.2">
      <c r="A126" s="65" t="s">
        <v>12</v>
      </c>
      <c r="B126" s="18" t="str">
        <f t="shared" si="9"/>
        <v>광명시</v>
      </c>
      <c r="C126" s="17" t="s">
        <v>89</v>
      </c>
      <c r="D126" s="18" t="s">
        <v>238</v>
      </c>
      <c r="E126" s="18" t="s">
        <v>238</v>
      </c>
      <c r="F126" s="15"/>
      <c r="G126" s="15"/>
      <c r="H126" s="15"/>
      <c r="I126" s="15">
        <v>144687.83333333326</v>
      </c>
      <c r="J126" s="18"/>
    </row>
    <row r="127" spans="1:10" s="20" customFormat="1" ht="20.25" customHeight="1" outlineLevel="2" x14ac:dyDescent="0.2">
      <c r="A127" s="65" t="s">
        <v>12</v>
      </c>
      <c r="B127" s="18" t="str">
        <f t="shared" si="9"/>
        <v>광명시</v>
      </c>
      <c r="C127" s="17" t="s">
        <v>86</v>
      </c>
      <c r="D127" s="18" t="s">
        <v>238</v>
      </c>
      <c r="E127" s="18" t="s">
        <v>238</v>
      </c>
      <c r="F127" s="15"/>
      <c r="G127" s="15"/>
      <c r="H127" s="15"/>
      <c r="I127" s="15">
        <v>407752.3049543681</v>
      </c>
      <c r="J127" s="18"/>
    </row>
    <row r="128" spans="1:10" s="20" customFormat="1" ht="20.25" customHeight="1" outlineLevel="1" x14ac:dyDescent="0.2">
      <c r="B128" s="29" t="s">
        <v>17</v>
      </c>
      <c r="C128" s="29" t="s">
        <v>240</v>
      </c>
      <c r="D128" s="29"/>
      <c r="E128" s="29"/>
      <c r="F128" s="11">
        <f>SUM(F129:F132)</f>
        <v>10</v>
      </c>
      <c r="G128" s="12">
        <f>SUM(G129:G132)</f>
        <v>0</v>
      </c>
      <c r="H128" s="12">
        <f>SUM(H129:H132)</f>
        <v>1</v>
      </c>
      <c r="I128" s="12">
        <f>SUM(I129:I132)</f>
        <v>496595.14923766715</v>
      </c>
      <c r="J128" s="29"/>
    </row>
    <row r="129" spans="1:10" s="20" customFormat="1" ht="20.25" customHeight="1" outlineLevel="2" x14ac:dyDescent="0.2">
      <c r="A129" s="65" t="s">
        <v>12</v>
      </c>
      <c r="B129" s="21" t="str">
        <f>C128</f>
        <v>군포시</v>
      </c>
      <c r="C129" s="17" t="s">
        <v>347</v>
      </c>
      <c r="D129" s="18" t="s">
        <v>239</v>
      </c>
      <c r="E129" s="18" t="s">
        <v>239</v>
      </c>
      <c r="F129" s="15">
        <v>10</v>
      </c>
      <c r="G129" s="15"/>
      <c r="H129" s="15">
        <v>1</v>
      </c>
      <c r="I129" s="15">
        <v>25000</v>
      </c>
      <c r="J129" s="18"/>
    </row>
    <row r="130" spans="1:10" s="20" customFormat="1" ht="20.25" customHeight="1" outlineLevel="2" x14ac:dyDescent="0.2">
      <c r="A130" s="65" t="s">
        <v>12</v>
      </c>
      <c r="B130" s="18" t="str">
        <f>B129</f>
        <v>군포시</v>
      </c>
      <c r="C130" s="17" t="s">
        <v>119</v>
      </c>
      <c r="D130" s="18" t="s">
        <v>241</v>
      </c>
      <c r="E130" s="18" t="s">
        <v>241</v>
      </c>
      <c r="F130" s="15"/>
      <c r="G130" s="15"/>
      <c r="H130" s="15"/>
      <c r="I130" s="15">
        <f>146700+100000</f>
        <v>246700</v>
      </c>
      <c r="J130" s="18"/>
    </row>
    <row r="131" spans="1:10" s="20" customFormat="1" ht="20.25" customHeight="1" outlineLevel="2" x14ac:dyDescent="0.2">
      <c r="A131" s="65" t="s">
        <v>12</v>
      </c>
      <c r="B131" s="18" t="str">
        <f t="shared" ref="B131:B132" si="10">B130</f>
        <v>군포시</v>
      </c>
      <c r="C131" s="17" t="s">
        <v>89</v>
      </c>
      <c r="D131" s="18" t="s">
        <v>241</v>
      </c>
      <c r="E131" s="18" t="s">
        <v>241</v>
      </c>
      <c r="F131" s="15"/>
      <c r="G131" s="15"/>
      <c r="H131" s="15"/>
      <c r="I131" s="15">
        <v>180094.83333333326</v>
      </c>
      <c r="J131" s="18"/>
    </row>
    <row r="132" spans="1:10" s="20" customFormat="1" ht="20.25" customHeight="1" outlineLevel="2" x14ac:dyDescent="0.2">
      <c r="A132" s="65" t="s">
        <v>12</v>
      </c>
      <c r="B132" s="18" t="str">
        <f t="shared" si="10"/>
        <v>군포시</v>
      </c>
      <c r="C132" s="17" t="s">
        <v>86</v>
      </c>
      <c r="D132" s="18" t="s">
        <v>241</v>
      </c>
      <c r="E132" s="18" t="s">
        <v>241</v>
      </c>
      <c r="F132" s="15"/>
      <c r="G132" s="15"/>
      <c r="H132" s="15"/>
      <c r="I132" s="15">
        <v>44800.315904333904</v>
      </c>
      <c r="J132" s="18"/>
    </row>
    <row r="133" spans="1:10" s="20" customFormat="1" ht="20.25" customHeight="1" outlineLevel="1" x14ac:dyDescent="0.2">
      <c r="B133" s="29" t="s">
        <v>17</v>
      </c>
      <c r="C133" s="29" t="s">
        <v>23</v>
      </c>
      <c r="D133" s="29"/>
      <c r="E133" s="29"/>
      <c r="F133" s="11">
        <f>SUM(F134:F142)</f>
        <v>1445</v>
      </c>
      <c r="G133" s="12">
        <f>SUM(G134:G142)</f>
        <v>0</v>
      </c>
      <c r="H133" s="12">
        <f>SUM(H134:H142)</f>
        <v>21642</v>
      </c>
      <c r="I133" s="12">
        <f>SUM(I134:I142)</f>
        <v>1233090.5</v>
      </c>
      <c r="J133" s="29"/>
    </row>
    <row r="134" spans="1:10" s="20" customFormat="1" ht="20.25" customHeight="1" outlineLevel="2" x14ac:dyDescent="0.2">
      <c r="A134" s="65" t="s">
        <v>12</v>
      </c>
      <c r="B134" s="21" t="str">
        <f>C133</f>
        <v>오산시</v>
      </c>
      <c r="C134" s="13" t="s">
        <v>348</v>
      </c>
      <c r="D134" s="18" t="s">
        <v>242</v>
      </c>
      <c r="E134" s="18" t="s">
        <v>243</v>
      </c>
      <c r="F134" s="14">
        <v>12</v>
      </c>
      <c r="G134" s="14"/>
      <c r="H134" s="15">
        <v>192</v>
      </c>
      <c r="I134" s="15">
        <v>28000</v>
      </c>
      <c r="J134" s="18"/>
    </row>
    <row r="135" spans="1:10" s="20" customFormat="1" ht="20.25" customHeight="1" outlineLevel="2" x14ac:dyDescent="0.2">
      <c r="A135" s="65" t="s">
        <v>12</v>
      </c>
      <c r="B135" s="18" t="str">
        <f>B134</f>
        <v>오산시</v>
      </c>
      <c r="C135" s="13" t="s">
        <v>350</v>
      </c>
      <c r="D135" s="18" t="s">
        <v>244</v>
      </c>
      <c r="E135" s="18" t="s">
        <v>244</v>
      </c>
      <c r="F135" s="14">
        <f>1143-250</f>
        <v>893</v>
      </c>
      <c r="G135" s="14"/>
      <c r="H135" s="15">
        <v>21447</v>
      </c>
      <c r="I135" s="15">
        <f>400000-118200</f>
        <v>281800</v>
      </c>
      <c r="J135" s="18"/>
    </row>
    <row r="136" spans="1:10" s="20" customFormat="1" ht="20.25" customHeight="1" outlineLevel="2" x14ac:dyDescent="0.2">
      <c r="A136" s="65" t="s">
        <v>12</v>
      </c>
      <c r="B136" s="18" t="str">
        <f t="shared" ref="B136:B142" si="11">B135</f>
        <v>오산시</v>
      </c>
      <c r="C136" s="13" t="s">
        <v>349</v>
      </c>
      <c r="D136" s="18" t="s">
        <v>245</v>
      </c>
      <c r="E136" s="18" t="s">
        <v>246</v>
      </c>
      <c r="F136" s="15">
        <v>230</v>
      </c>
      <c r="G136" s="15"/>
      <c r="H136" s="15">
        <v>1</v>
      </c>
      <c r="I136" s="15">
        <v>55000</v>
      </c>
      <c r="J136" s="18"/>
    </row>
    <row r="137" spans="1:10" s="20" customFormat="1" ht="20.25" customHeight="1" outlineLevel="2" x14ac:dyDescent="0.2">
      <c r="A137" s="65" t="s">
        <v>12</v>
      </c>
      <c r="B137" s="18" t="str">
        <f t="shared" si="11"/>
        <v>오산시</v>
      </c>
      <c r="C137" s="22" t="s">
        <v>351</v>
      </c>
      <c r="D137" s="21" t="s">
        <v>250</v>
      </c>
      <c r="E137" s="21" t="s">
        <v>250</v>
      </c>
      <c r="F137" s="24">
        <v>7</v>
      </c>
      <c r="G137" s="24"/>
      <c r="H137" s="24"/>
      <c r="I137" s="24">
        <v>6942</v>
      </c>
      <c r="J137" s="18"/>
    </row>
    <row r="138" spans="1:10" s="20" customFormat="1" ht="20.25" customHeight="1" outlineLevel="2" x14ac:dyDescent="0.2">
      <c r="A138" s="65" t="s">
        <v>12</v>
      </c>
      <c r="B138" s="18" t="str">
        <f t="shared" si="11"/>
        <v>오산시</v>
      </c>
      <c r="C138" s="13" t="s">
        <v>352</v>
      </c>
      <c r="D138" s="18" t="s">
        <v>251</v>
      </c>
      <c r="E138" s="18" t="s">
        <v>252</v>
      </c>
      <c r="F138" s="15">
        <v>28</v>
      </c>
      <c r="G138" s="15"/>
      <c r="H138" s="15"/>
      <c r="I138" s="15">
        <v>13884</v>
      </c>
      <c r="J138" s="18"/>
    </row>
    <row r="139" spans="1:10" s="20" customFormat="1" ht="20.25" customHeight="1" outlineLevel="2" x14ac:dyDescent="0.2">
      <c r="A139" s="65" t="s">
        <v>12</v>
      </c>
      <c r="B139" s="18" t="str">
        <f t="shared" si="11"/>
        <v>오산시</v>
      </c>
      <c r="C139" s="26" t="s">
        <v>92</v>
      </c>
      <c r="D139" s="18" t="s">
        <v>249</v>
      </c>
      <c r="E139" s="18" t="s">
        <v>249</v>
      </c>
      <c r="F139" s="14">
        <v>230</v>
      </c>
      <c r="G139" s="14"/>
      <c r="H139" s="14"/>
      <c r="I139" s="14">
        <v>179000</v>
      </c>
      <c r="J139" s="18"/>
    </row>
    <row r="140" spans="1:10" s="20" customFormat="1" ht="20.25" customHeight="1" outlineLevel="2" x14ac:dyDescent="0.2">
      <c r="A140" s="65" t="s">
        <v>12</v>
      </c>
      <c r="B140" s="18" t="str">
        <f t="shared" si="11"/>
        <v>오산시</v>
      </c>
      <c r="C140" s="13" t="s">
        <v>88</v>
      </c>
      <c r="D140" s="18" t="s">
        <v>247</v>
      </c>
      <c r="E140" s="18" t="s">
        <v>247</v>
      </c>
      <c r="F140" s="14">
        <v>45</v>
      </c>
      <c r="G140" s="14"/>
      <c r="H140" s="15">
        <v>2</v>
      </c>
      <c r="I140" s="15">
        <f>28000+100000</f>
        <v>128000</v>
      </c>
      <c r="J140" s="18"/>
    </row>
    <row r="141" spans="1:10" s="20" customFormat="1" ht="20.25" customHeight="1" outlineLevel="2" x14ac:dyDescent="0.2">
      <c r="A141" s="65" t="s">
        <v>12</v>
      </c>
      <c r="B141" s="18" t="str">
        <f t="shared" si="11"/>
        <v>오산시</v>
      </c>
      <c r="C141" s="13" t="s">
        <v>89</v>
      </c>
      <c r="D141" s="18" t="s">
        <v>247</v>
      </c>
      <c r="E141" s="18" t="s">
        <v>248</v>
      </c>
      <c r="F141" s="15"/>
      <c r="G141" s="15"/>
      <c r="H141" s="15"/>
      <c r="I141" s="15">
        <v>89464.5</v>
      </c>
      <c r="J141" s="18"/>
    </row>
    <row r="142" spans="1:10" s="20" customFormat="1" ht="20.25" customHeight="1" outlineLevel="2" x14ac:dyDescent="0.2">
      <c r="A142" s="65" t="s">
        <v>12</v>
      </c>
      <c r="B142" s="18" t="str">
        <f t="shared" si="11"/>
        <v>오산시</v>
      </c>
      <c r="C142" s="13" t="s">
        <v>113</v>
      </c>
      <c r="D142" s="18" t="s">
        <v>247</v>
      </c>
      <c r="E142" s="18" t="s">
        <v>247</v>
      </c>
      <c r="F142" s="14"/>
      <c r="G142" s="14"/>
      <c r="H142" s="15"/>
      <c r="I142" s="15">
        <f>451000</f>
        <v>451000</v>
      </c>
      <c r="J142" s="25"/>
    </row>
    <row r="143" spans="1:10" s="20" customFormat="1" ht="20.25" customHeight="1" outlineLevel="1" x14ac:dyDescent="0.2">
      <c r="B143" s="29" t="s">
        <v>13</v>
      </c>
      <c r="C143" s="29" t="s">
        <v>24</v>
      </c>
      <c r="D143" s="29"/>
      <c r="E143" s="29"/>
      <c r="F143" s="11">
        <f>SUM(F144:F153)</f>
        <v>9520</v>
      </c>
      <c r="G143" s="12">
        <f>SUM(G144:G153)</f>
        <v>2</v>
      </c>
      <c r="H143" s="12">
        <f>SUM(H144:H153)</f>
        <v>177</v>
      </c>
      <c r="I143" s="12">
        <f>SUM(I144:I153)</f>
        <v>8186415.75</v>
      </c>
      <c r="J143" s="29"/>
    </row>
    <row r="144" spans="1:10" s="20" customFormat="1" ht="20.25" customHeight="1" outlineLevel="2" x14ac:dyDescent="0.2">
      <c r="A144" s="65" t="s">
        <v>12</v>
      </c>
      <c r="B144" s="21" t="str">
        <f>C143</f>
        <v>안성시</v>
      </c>
      <c r="C144" s="13" t="s">
        <v>353</v>
      </c>
      <c r="D144" s="18" t="s">
        <v>253</v>
      </c>
      <c r="E144" s="18" t="s">
        <v>253</v>
      </c>
      <c r="F144" s="14">
        <v>1600</v>
      </c>
      <c r="G144" s="14">
        <v>1</v>
      </c>
      <c r="H144" s="15"/>
      <c r="I144" s="15">
        <v>850000</v>
      </c>
      <c r="J144" s="18"/>
    </row>
    <row r="145" spans="1:10" s="20" customFormat="1" ht="20.25" customHeight="1" outlineLevel="2" x14ac:dyDescent="0.2">
      <c r="A145" s="65" t="s">
        <v>12</v>
      </c>
      <c r="B145" s="18" t="str">
        <f>B144</f>
        <v>안성시</v>
      </c>
      <c r="C145" s="13" t="s">
        <v>354</v>
      </c>
      <c r="D145" s="18" t="s">
        <v>254</v>
      </c>
      <c r="E145" s="18" t="s">
        <v>254</v>
      </c>
      <c r="F145" s="14">
        <v>1150</v>
      </c>
      <c r="G145" s="14"/>
      <c r="H145" s="15"/>
      <c r="I145" s="15">
        <v>1345000</v>
      </c>
      <c r="J145" s="18"/>
    </row>
    <row r="146" spans="1:10" s="20" customFormat="1" ht="20.25" customHeight="1" outlineLevel="2" x14ac:dyDescent="0.2">
      <c r="A146" s="65" t="s">
        <v>12</v>
      </c>
      <c r="B146" s="18" t="str">
        <f t="shared" ref="B146:B153" si="12">B145</f>
        <v>안성시</v>
      </c>
      <c r="C146" s="13" t="s">
        <v>355</v>
      </c>
      <c r="D146" s="18" t="s">
        <v>255</v>
      </c>
      <c r="E146" s="18" t="s">
        <v>256</v>
      </c>
      <c r="F146" s="15">
        <v>10</v>
      </c>
      <c r="G146" s="15"/>
      <c r="H146" s="15">
        <v>1</v>
      </c>
      <c r="I146" s="15">
        <v>20000</v>
      </c>
      <c r="J146" s="18"/>
    </row>
    <row r="147" spans="1:10" s="20" customFormat="1" ht="20.25" customHeight="1" outlineLevel="2" x14ac:dyDescent="0.2">
      <c r="A147" s="65" t="s">
        <v>12</v>
      </c>
      <c r="B147" s="18" t="str">
        <f t="shared" si="12"/>
        <v>안성시</v>
      </c>
      <c r="C147" s="13" t="s">
        <v>356</v>
      </c>
      <c r="D147" s="18" t="s">
        <v>257</v>
      </c>
      <c r="E147" s="18" t="s">
        <v>258</v>
      </c>
      <c r="F147" s="15">
        <v>10</v>
      </c>
      <c r="G147" s="15"/>
      <c r="H147" s="15">
        <v>1</v>
      </c>
      <c r="I147" s="15">
        <v>20000</v>
      </c>
      <c r="J147" s="18"/>
    </row>
    <row r="148" spans="1:10" s="20" customFormat="1" ht="20.25" customHeight="1" outlineLevel="2" x14ac:dyDescent="0.2">
      <c r="A148" s="65" t="s">
        <v>12</v>
      </c>
      <c r="B148" s="18" t="str">
        <f t="shared" si="12"/>
        <v>안성시</v>
      </c>
      <c r="C148" s="13" t="s">
        <v>357</v>
      </c>
      <c r="D148" s="18" t="s">
        <v>259</v>
      </c>
      <c r="E148" s="18" t="s">
        <v>260</v>
      </c>
      <c r="F148" s="15">
        <v>2350</v>
      </c>
      <c r="G148" s="15"/>
      <c r="H148" s="15">
        <v>2</v>
      </c>
      <c r="I148" s="15">
        <v>1276000</v>
      </c>
      <c r="J148" s="18"/>
    </row>
    <row r="149" spans="1:10" s="20" customFormat="1" ht="20.25" customHeight="1" outlineLevel="2" x14ac:dyDescent="0.2">
      <c r="A149" s="65" t="s">
        <v>12</v>
      </c>
      <c r="B149" s="18" t="str">
        <f t="shared" si="12"/>
        <v>안성시</v>
      </c>
      <c r="C149" s="13" t="s">
        <v>358</v>
      </c>
      <c r="D149" s="18" t="s">
        <v>261</v>
      </c>
      <c r="E149" s="18" t="s">
        <v>262</v>
      </c>
      <c r="F149" s="15">
        <v>100</v>
      </c>
      <c r="G149" s="15"/>
      <c r="H149" s="15">
        <v>1</v>
      </c>
      <c r="I149" s="15">
        <v>30000</v>
      </c>
      <c r="J149" s="18"/>
    </row>
    <row r="150" spans="1:10" s="20" customFormat="1" ht="20.25" customHeight="1" outlineLevel="2" x14ac:dyDescent="0.2">
      <c r="A150" s="65" t="s">
        <v>12</v>
      </c>
      <c r="B150" s="18" t="str">
        <f t="shared" si="12"/>
        <v>안성시</v>
      </c>
      <c r="C150" s="26" t="s">
        <v>92</v>
      </c>
      <c r="D150" s="18" t="s">
        <v>265</v>
      </c>
      <c r="E150" s="18" t="s">
        <v>265</v>
      </c>
      <c r="F150" s="14">
        <v>40</v>
      </c>
      <c r="G150" s="14">
        <v>1</v>
      </c>
      <c r="H150" s="14"/>
      <c r="I150" s="14">
        <v>440000</v>
      </c>
      <c r="J150" s="18"/>
    </row>
    <row r="151" spans="1:10" s="20" customFormat="1" ht="20.25" customHeight="1" outlineLevel="2" x14ac:dyDescent="0.2">
      <c r="A151" s="65" t="s">
        <v>12</v>
      </c>
      <c r="B151" s="18" t="str">
        <f t="shared" si="12"/>
        <v>안성시</v>
      </c>
      <c r="C151" s="13" t="s">
        <v>88</v>
      </c>
      <c r="D151" s="18" t="s">
        <v>263</v>
      </c>
      <c r="E151" s="18" t="s">
        <v>263</v>
      </c>
      <c r="F151" s="14">
        <v>4260</v>
      </c>
      <c r="G151" s="14"/>
      <c r="H151" s="15">
        <v>172</v>
      </c>
      <c r="I151" s="15">
        <f>2816300+100000</f>
        <v>2916300</v>
      </c>
      <c r="J151" s="25"/>
    </row>
    <row r="152" spans="1:10" s="20" customFormat="1" ht="20.25" customHeight="1" outlineLevel="2" x14ac:dyDescent="0.2">
      <c r="A152" s="65" t="s">
        <v>12</v>
      </c>
      <c r="B152" s="18" t="str">
        <f t="shared" si="12"/>
        <v>안성시</v>
      </c>
      <c r="C152" s="13" t="s">
        <v>113</v>
      </c>
      <c r="D152" s="18" t="s">
        <v>263</v>
      </c>
      <c r="E152" s="18" t="s">
        <v>263</v>
      </c>
      <c r="F152" s="14"/>
      <c r="G152" s="14"/>
      <c r="H152" s="15"/>
      <c r="I152" s="15">
        <v>983000</v>
      </c>
      <c r="J152" s="25"/>
    </row>
    <row r="153" spans="1:10" s="20" customFormat="1" ht="20.25" customHeight="1" outlineLevel="2" x14ac:dyDescent="0.2">
      <c r="A153" s="65" t="s">
        <v>12</v>
      </c>
      <c r="B153" s="18" t="str">
        <f t="shared" si="12"/>
        <v>안성시</v>
      </c>
      <c r="C153" s="13" t="s">
        <v>89</v>
      </c>
      <c r="D153" s="18" t="s">
        <v>263</v>
      </c>
      <c r="E153" s="18" t="s">
        <v>264</v>
      </c>
      <c r="F153" s="15"/>
      <c r="G153" s="15"/>
      <c r="H153" s="15"/>
      <c r="I153" s="15">
        <v>306115.75</v>
      </c>
      <c r="J153" s="18"/>
    </row>
    <row r="154" spans="1:10" s="20" customFormat="1" ht="20.25" customHeight="1" outlineLevel="1" x14ac:dyDescent="0.2">
      <c r="B154" s="29" t="s">
        <v>17</v>
      </c>
      <c r="C154" s="29" t="s">
        <v>25</v>
      </c>
      <c r="D154" s="29"/>
      <c r="E154" s="29"/>
      <c r="F154" s="11">
        <f>SUM(F155:F161)</f>
        <v>170</v>
      </c>
      <c r="G154" s="12">
        <f>SUM(G155:G161)</f>
        <v>0</v>
      </c>
      <c r="H154" s="12">
        <f>SUM(H155:H161)</f>
        <v>4374</v>
      </c>
      <c r="I154" s="12">
        <f>SUM(I155:I161)</f>
        <v>725638.4169332548</v>
      </c>
      <c r="J154" s="29"/>
    </row>
    <row r="155" spans="1:10" s="20" customFormat="1" ht="20.25" customHeight="1" outlineLevel="2" x14ac:dyDescent="0.2">
      <c r="A155" s="65" t="s">
        <v>12</v>
      </c>
      <c r="B155" s="21" t="str">
        <f>C154</f>
        <v>의왕시</v>
      </c>
      <c r="C155" s="17" t="s">
        <v>359</v>
      </c>
      <c r="D155" s="18" t="s">
        <v>266</v>
      </c>
      <c r="E155" s="18" t="s">
        <v>266</v>
      </c>
      <c r="F155" s="15">
        <v>15</v>
      </c>
      <c r="G155" s="15"/>
      <c r="H155" s="15">
        <v>2633</v>
      </c>
      <c r="I155" s="15">
        <v>37265</v>
      </c>
      <c r="J155" s="28"/>
    </row>
    <row r="156" spans="1:10" s="20" customFormat="1" ht="20.25" customHeight="1" outlineLevel="2" x14ac:dyDescent="0.2">
      <c r="A156" s="65" t="s">
        <v>12</v>
      </c>
      <c r="B156" s="18" t="str">
        <f>B155</f>
        <v>의왕시</v>
      </c>
      <c r="C156" s="17" t="s">
        <v>360</v>
      </c>
      <c r="D156" s="18" t="s">
        <v>267</v>
      </c>
      <c r="E156" s="18" t="s">
        <v>267</v>
      </c>
      <c r="F156" s="15">
        <v>10</v>
      </c>
      <c r="G156" s="15"/>
      <c r="H156" s="15">
        <v>492</v>
      </c>
      <c r="I156" s="15">
        <v>33721</v>
      </c>
      <c r="J156" s="18"/>
    </row>
    <row r="157" spans="1:10" s="20" customFormat="1" ht="20.25" customHeight="1" outlineLevel="2" x14ac:dyDescent="0.2">
      <c r="A157" s="65" t="s">
        <v>12</v>
      </c>
      <c r="B157" s="18" t="str">
        <f t="shared" ref="B157:B161" si="13">B156</f>
        <v>의왕시</v>
      </c>
      <c r="C157" s="17" t="s">
        <v>361</v>
      </c>
      <c r="D157" s="18" t="s">
        <v>268</v>
      </c>
      <c r="E157" s="18" t="s">
        <v>268</v>
      </c>
      <c r="F157" s="15">
        <v>15</v>
      </c>
      <c r="G157" s="15"/>
      <c r="H157" s="15">
        <v>900</v>
      </c>
      <c r="I157" s="15">
        <v>36043</v>
      </c>
      <c r="J157" s="18"/>
    </row>
    <row r="158" spans="1:10" s="20" customFormat="1" ht="20.25" customHeight="1" outlineLevel="2" x14ac:dyDescent="0.2">
      <c r="A158" s="65" t="s">
        <v>12</v>
      </c>
      <c r="B158" s="18" t="str">
        <f t="shared" si="13"/>
        <v>의왕시</v>
      </c>
      <c r="C158" s="17" t="s">
        <v>362</v>
      </c>
      <c r="D158" s="18" t="s">
        <v>269</v>
      </c>
      <c r="E158" s="18" t="s">
        <v>270</v>
      </c>
      <c r="F158" s="15">
        <v>130</v>
      </c>
      <c r="G158" s="15"/>
      <c r="H158" s="15">
        <v>349</v>
      </c>
      <c r="I158" s="15">
        <v>57989</v>
      </c>
      <c r="J158" s="18"/>
    </row>
    <row r="159" spans="1:10" s="20" customFormat="1" ht="20.25" customHeight="1" outlineLevel="2" x14ac:dyDescent="0.2">
      <c r="A159" s="65" t="s">
        <v>12</v>
      </c>
      <c r="B159" s="18" t="str">
        <f t="shared" si="13"/>
        <v>의왕시</v>
      </c>
      <c r="C159" s="17" t="s">
        <v>119</v>
      </c>
      <c r="D159" s="18" t="s">
        <v>271</v>
      </c>
      <c r="E159" s="18" t="s">
        <v>271</v>
      </c>
      <c r="F159" s="15"/>
      <c r="G159" s="15"/>
      <c r="H159" s="15"/>
      <c r="I159" s="15">
        <f>146700+100000</f>
        <v>246700</v>
      </c>
      <c r="J159" s="18"/>
    </row>
    <row r="160" spans="1:10" s="20" customFormat="1" ht="20.25" customHeight="1" outlineLevel="2" x14ac:dyDescent="0.2">
      <c r="A160" s="65" t="s">
        <v>12</v>
      </c>
      <c r="B160" s="18" t="str">
        <f t="shared" si="13"/>
        <v>의왕시</v>
      </c>
      <c r="C160" s="17" t="s">
        <v>89</v>
      </c>
      <c r="D160" s="18" t="s">
        <v>271</v>
      </c>
      <c r="E160" s="18" t="s">
        <v>271</v>
      </c>
      <c r="F160" s="15"/>
      <c r="G160" s="15"/>
      <c r="H160" s="15"/>
      <c r="I160" s="15">
        <v>82664.833333333256</v>
      </c>
      <c r="J160" s="18"/>
    </row>
    <row r="161" spans="1:10" s="20" customFormat="1" ht="20.25" customHeight="1" outlineLevel="2" x14ac:dyDescent="0.2">
      <c r="A161" s="65" t="s">
        <v>12</v>
      </c>
      <c r="B161" s="18" t="str">
        <f t="shared" si="13"/>
        <v>의왕시</v>
      </c>
      <c r="C161" s="17" t="s">
        <v>86</v>
      </c>
      <c r="D161" s="18" t="s">
        <v>271</v>
      </c>
      <c r="E161" s="18" t="s">
        <v>271</v>
      </c>
      <c r="F161" s="15"/>
      <c r="G161" s="15"/>
      <c r="H161" s="15"/>
      <c r="I161" s="15">
        <v>231255.58359992149</v>
      </c>
      <c r="J161" s="18"/>
    </row>
    <row r="162" spans="1:10" ht="20.25" customHeight="1" x14ac:dyDescent="0.15">
      <c r="B162" s="7" t="s">
        <v>11</v>
      </c>
      <c r="C162" s="7" t="s">
        <v>26</v>
      </c>
      <c r="D162" s="8"/>
      <c r="E162" s="8"/>
      <c r="F162" s="9">
        <f>SUM(F163,F168,F177,F179,F181,F184)</f>
        <v>10713</v>
      </c>
      <c r="G162" s="10">
        <f t="shared" ref="G162:I162" si="14">SUM(G163,G168,G177,G179,G181,G184)</f>
        <v>0</v>
      </c>
      <c r="H162" s="10">
        <f t="shared" si="14"/>
        <v>3120</v>
      </c>
      <c r="I162" s="10">
        <f t="shared" si="14"/>
        <v>4495672.9018000001</v>
      </c>
      <c r="J162" s="10"/>
    </row>
    <row r="163" spans="1:10" s="20" customFormat="1" ht="20.25" customHeight="1" outlineLevel="1" x14ac:dyDescent="0.2">
      <c r="B163" s="29" t="s">
        <v>17</v>
      </c>
      <c r="C163" s="29" t="s">
        <v>27</v>
      </c>
      <c r="D163" s="29"/>
      <c r="E163" s="29"/>
      <c r="F163" s="11">
        <f>SUM(F164:F167)</f>
        <v>1069</v>
      </c>
      <c r="G163" s="12">
        <f t="shared" ref="G163:I163" si="15">SUM(G164:G167)</f>
        <v>0</v>
      </c>
      <c r="H163" s="12">
        <f t="shared" si="15"/>
        <v>700</v>
      </c>
      <c r="I163" s="12">
        <f t="shared" si="15"/>
        <v>516019</v>
      </c>
      <c r="J163" s="29"/>
    </row>
    <row r="164" spans="1:10" ht="20.25" customHeight="1" outlineLevel="2" x14ac:dyDescent="0.15">
      <c r="A164" s="65" t="s">
        <v>961</v>
      </c>
      <c r="B164" s="21" t="str">
        <f>C163</f>
        <v>성남시</v>
      </c>
      <c r="C164" s="30" t="s">
        <v>482</v>
      </c>
      <c r="D164" s="18" t="s">
        <v>288</v>
      </c>
      <c r="E164" s="18" t="s">
        <v>288</v>
      </c>
      <c r="F164" s="31">
        <v>297</v>
      </c>
      <c r="G164" s="31"/>
      <c r="H164" s="31">
        <v>676</v>
      </c>
      <c r="I164" s="31">
        <v>105258</v>
      </c>
      <c r="J164" s="18"/>
    </row>
    <row r="165" spans="1:10" ht="20.25" customHeight="1" outlineLevel="2" x14ac:dyDescent="0.15">
      <c r="A165" s="65" t="s">
        <v>961</v>
      </c>
      <c r="B165" s="18" t="str">
        <f>B164</f>
        <v>성남시</v>
      </c>
      <c r="C165" s="30" t="s">
        <v>483</v>
      </c>
      <c r="D165" s="18" t="s">
        <v>288</v>
      </c>
      <c r="E165" s="18" t="s">
        <v>288</v>
      </c>
      <c r="F165" s="31">
        <v>426</v>
      </c>
      <c r="G165" s="31"/>
      <c r="H165" s="31">
        <v>24</v>
      </c>
      <c r="I165" s="31">
        <v>74005</v>
      </c>
      <c r="J165" s="18"/>
    </row>
    <row r="166" spans="1:10" ht="20.25" customHeight="1" outlineLevel="2" x14ac:dyDescent="0.15">
      <c r="A166" s="65" t="s">
        <v>961</v>
      </c>
      <c r="B166" s="18" t="str">
        <f t="shared" ref="B166:B167" si="16">B165</f>
        <v>성남시</v>
      </c>
      <c r="C166" s="30" t="s">
        <v>484</v>
      </c>
      <c r="D166" s="18" t="s">
        <v>289</v>
      </c>
      <c r="E166" s="18" t="s">
        <v>289</v>
      </c>
      <c r="F166" s="31">
        <v>244</v>
      </c>
      <c r="G166" s="31"/>
      <c r="H166" s="31">
        <v>0</v>
      </c>
      <c r="I166" s="31">
        <v>206532</v>
      </c>
      <c r="J166" s="18"/>
    </row>
    <row r="167" spans="1:10" ht="20.25" customHeight="1" outlineLevel="2" x14ac:dyDescent="0.15">
      <c r="A167" s="65" t="s">
        <v>961</v>
      </c>
      <c r="B167" s="18" t="str">
        <f t="shared" si="16"/>
        <v>성남시</v>
      </c>
      <c r="C167" s="30" t="s">
        <v>485</v>
      </c>
      <c r="D167" s="18" t="s">
        <v>290</v>
      </c>
      <c r="E167" s="18" t="s">
        <v>290</v>
      </c>
      <c r="F167" s="31">
        <v>102</v>
      </c>
      <c r="G167" s="31"/>
      <c r="H167" s="31">
        <v>0</v>
      </c>
      <c r="I167" s="31">
        <v>130224</v>
      </c>
      <c r="J167" s="18"/>
    </row>
    <row r="168" spans="1:10" s="20" customFormat="1" ht="20.25" customHeight="1" outlineLevel="1" x14ac:dyDescent="0.2">
      <c r="B168" s="29" t="s">
        <v>17</v>
      </c>
      <c r="C168" s="29" t="s">
        <v>28</v>
      </c>
      <c r="D168" s="29"/>
      <c r="E168" s="29"/>
      <c r="F168" s="11">
        <f>SUM(F169:F176)</f>
        <v>4010</v>
      </c>
      <c r="G168" s="12">
        <f t="shared" ref="G168:I168" si="17">SUM(G169:G176)</f>
        <v>0</v>
      </c>
      <c r="H168" s="12">
        <f t="shared" si="17"/>
        <v>1849</v>
      </c>
      <c r="I168" s="12">
        <f t="shared" si="17"/>
        <v>1843389.3818000001</v>
      </c>
      <c r="J168" s="29"/>
    </row>
    <row r="169" spans="1:10" ht="20.25" customHeight="1" outlineLevel="2" x14ac:dyDescent="0.15">
      <c r="A169" s="65" t="s">
        <v>961</v>
      </c>
      <c r="B169" s="21" t="str">
        <f>C168</f>
        <v>광주시</v>
      </c>
      <c r="C169" s="30" t="s">
        <v>486</v>
      </c>
      <c r="D169" s="18" t="s">
        <v>273</v>
      </c>
      <c r="E169" s="18" t="s">
        <v>274</v>
      </c>
      <c r="F169" s="31">
        <v>191</v>
      </c>
      <c r="G169" s="31"/>
      <c r="H169" s="31">
        <v>43</v>
      </c>
      <c r="I169" s="31">
        <v>76754.449999999983</v>
      </c>
      <c r="J169" s="18"/>
    </row>
    <row r="170" spans="1:10" ht="20.25" customHeight="1" outlineLevel="2" x14ac:dyDescent="0.15">
      <c r="A170" s="65" t="s">
        <v>961</v>
      </c>
      <c r="B170" s="18" t="str">
        <f>B169</f>
        <v>광주시</v>
      </c>
      <c r="C170" s="30" t="s">
        <v>487</v>
      </c>
      <c r="D170" s="18" t="s">
        <v>275</v>
      </c>
      <c r="E170" s="18" t="s">
        <v>276</v>
      </c>
      <c r="F170" s="31">
        <v>448</v>
      </c>
      <c r="G170" s="31"/>
      <c r="H170" s="31">
        <v>80</v>
      </c>
      <c r="I170" s="31">
        <v>172192.52000000002</v>
      </c>
      <c r="J170" s="18"/>
    </row>
    <row r="171" spans="1:10" ht="20.25" customHeight="1" outlineLevel="2" x14ac:dyDescent="0.15">
      <c r="A171" s="65" t="s">
        <v>961</v>
      </c>
      <c r="B171" s="18" t="str">
        <f t="shared" ref="B171:B176" si="18">B170</f>
        <v>광주시</v>
      </c>
      <c r="C171" s="30" t="s">
        <v>488</v>
      </c>
      <c r="D171" s="18" t="s">
        <v>277</v>
      </c>
      <c r="E171" s="18" t="s">
        <v>278</v>
      </c>
      <c r="F171" s="31">
        <v>60</v>
      </c>
      <c r="G171" s="31"/>
      <c r="H171" s="31">
        <v>20</v>
      </c>
      <c r="I171" s="31">
        <v>34000</v>
      </c>
      <c r="J171" s="18"/>
    </row>
    <row r="172" spans="1:10" ht="20.25" customHeight="1" outlineLevel="2" x14ac:dyDescent="0.15">
      <c r="A172" s="65" t="s">
        <v>961</v>
      </c>
      <c r="B172" s="18" t="str">
        <f t="shared" si="18"/>
        <v>광주시</v>
      </c>
      <c r="C172" s="30" t="s">
        <v>489</v>
      </c>
      <c r="D172" s="18" t="s">
        <v>279</v>
      </c>
      <c r="E172" s="18" t="s">
        <v>280</v>
      </c>
      <c r="F172" s="31">
        <v>2131</v>
      </c>
      <c r="G172" s="31"/>
      <c r="H172" s="31">
        <v>1</v>
      </c>
      <c r="I172" s="31">
        <v>925000</v>
      </c>
      <c r="J172" s="18"/>
    </row>
    <row r="173" spans="1:10" ht="20.25" customHeight="1" outlineLevel="2" x14ac:dyDescent="0.15">
      <c r="A173" s="65" t="s">
        <v>961</v>
      </c>
      <c r="B173" s="18" t="str">
        <f t="shared" si="18"/>
        <v>광주시</v>
      </c>
      <c r="C173" s="30" t="s">
        <v>490</v>
      </c>
      <c r="D173" s="18" t="s">
        <v>281</v>
      </c>
      <c r="E173" s="18" t="s">
        <v>282</v>
      </c>
      <c r="F173" s="31">
        <v>180</v>
      </c>
      <c r="G173" s="31"/>
      <c r="H173" s="31">
        <v>2</v>
      </c>
      <c r="I173" s="31">
        <v>84183.411800000002</v>
      </c>
      <c r="J173" s="18"/>
    </row>
    <row r="174" spans="1:10" ht="20.25" customHeight="1" outlineLevel="2" x14ac:dyDescent="0.15">
      <c r="A174" s="65" t="s">
        <v>961</v>
      </c>
      <c r="B174" s="18" t="str">
        <f t="shared" si="18"/>
        <v>광주시</v>
      </c>
      <c r="C174" s="30" t="s">
        <v>491</v>
      </c>
      <c r="D174" s="18" t="s">
        <v>283</v>
      </c>
      <c r="E174" s="18" t="s">
        <v>284</v>
      </c>
      <c r="F174" s="31">
        <v>300</v>
      </c>
      <c r="G174" s="31"/>
      <c r="H174" s="31">
        <v>4</v>
      </c>
      <c r="I174" s="31">
        <v>145000</v>
      </c>
      <c r="J174" s="18"/>
    </row>
    <row r="175" spans="1:10" ht="20.25" customHeight="1" outlineLevel="2" x14ac:dyDescent="0.15">
      <c r="A175" s="65" t="s">
        <v>961</v>
      </c>
      <c r="B175" s="18" t="str">
        <f t="shared" si="18"/>
        <v>광주시</v>
      </c>
      <c r="C175" s="30" t="s">
        <v>492</v>
      </c>
      <c r="D175" s="18" t="s">
        <v>285</v>
      </c>
      <c r="E175" s="18" t="s">
        <v>286</v>
      </c>
      <c r="F175" s="31">
        <v>180</v>
      </c>
      <c r="G175" s="31"/>
      <c r="H175" s="31">
        <v>3</v>
      </c>
      <c r="I175" s="31">
        <v>106259</v>
      </c>
      <c r="J175" s="18"/>
    </row>
    <row r="176" spans="1:10" ht="20.25" customHeight="1" outlineLevel="2" x14ac:dyDescent="0.15">
      <c r="A176" s="65" t="s">
        <v>961</v>
      </c>
      <c r="B176" s="18" t="str">
        <f t="shared" si="18"/>
        <v>광주시</v>
      </c>
      <c r="C176" s="30" t="s">
        <v>287</v>
      </c>
      <c r="D176" s="18" t="s">
        <v>272</v>
      </c>
      <c r="E176" s="18" t="s">
        <v>272</v>
      </c>
      <c r="F176" s="31">
        <v>520</v>
      </c>
      <c r="G176" s="31"/>
      <c r="H176" s="31">
        <v>1696</v>
      </c>
      <c r="I176" s="31">
        <v>300000</v>
      </c>
      <c r="J176" s="18"/>
    </row>
    <row r="177" spans="1:10" s="20" customFormat="1" ht="20.25" customHeight="1" outlineLevel="1" x14ac:dyDescent="0.2">
      <c r="B177" s="29" t="s">
        <v>17</v>
      </c>
      <c r="C177" s="29" t="s">
        <v>29</v>
      </c>
      <c r="D177" s="29"/>
      <c r="E177" s="29"/>
      <c r="F177" s="11">
        <f>SUM(F178)</f>
        <v>600</v>
      </c>
      <c r="G177" s="12">
        <f t="shared" ref="G177:I177" si="19">SUM(G178)</f>
        <v>0</v>
      </c>
      <c r="H177" s="12">
        <f t="shared" si="19"/>
        <v>130</v>
      </c>
      <c r="I177" s="12">
        <f t="shared" si="19"/>
        <v>400000</v>
      </c>
      <c r="J177" s="29"/>
    </row>
    <row r="178" spans="1:10" ht="20.25" customHeight="1" outlineLevel="2" x14ac:dyDescent="0.15">
      <c r="A178" s="65" t="s">
        <v>961</v>
      </c>
      <c r="B178" s="21" t="str">
        <f>C177</f>
        <v>하남시</v>
      </c>
      <c r="C178" s="30" t="s">
        <v>287</v>
      </c>
      <c r="D178" s="18" t="s">
        <v>295</v>
      </c>
      <c r="E178" s="18" t="s">
        <v>295</v>
      </c>
      <c r="F178" s="31">
        <v>600</v>
      </c>
      <c r="G178" s="31"/>
      <c r="H178" s="31">
        <v>130</v>
      </c>
      <c r="I178" s="31">
        <v>400000</v>
      </c>
      <c r="J178" s="18"/>
    </row>
    <row r="179" spans="1:10" s="20" customFormat="1" ht="20.25" customHeight="1" outlineLevel="1" x14ac:dyDescent="0.2">
      <c r="B179" s="29" t="s">
        <v>17</v>
      </c>
      <c r="C179" s="29" t="s">
        <v>30</v>
      </c>
      <c r="D179" s="29"/>
      <c r="E179" s="29"/>
      <c r="F179" s="11">
        <f>SUM(F180)</f>
        <v>3556</v>
      </c>
      <c r="G179" s="12">
        <f t="shared" ref="G179" si="20">SUM(G180)</f>
        <v>0</v>
      </c>
      <c r="H179" s="12">
        <f t="shared" ref="H179" si="21">SUM(H180)</f>
        <v>384</v>
      </c>
      <c r="I179" s="12">
        <f t="shared" ref="I179" si="22">SUM(I180)</f>
        <v>1200000</v>
      </c>
      <c r="J179" s="29"/>
    </row>
    <row r="180" spans="1:10" ht="20.25" customHeight="1" outlineLevel="2" x14ac:dyDescent="0.15">
      <c r="A180" s="65" t="s">
        <v>961</v>
      </c>
      <c r="B180" s="21" t="str">
        <f>C179</f>
        <v>이천시</v>
      </c>
      <c r="C180" s="30" t="s">
        <v>287</v>
      </c>
      <c r="D180" s="18" t="s">
        <v>294</v>
      </c>
      <c r="E180" s="18" t="s">
        <v>294</v>
      </c>
      <c r="F180" s="31">
        <v>3556</v>
      </c>
      <c r="G180" s="31"/>
      <c r="H180" s="31">
        <v>384</v>
      </c>
      <c r="I180" s="31">
        <v>1200000</v>
      </c>
      <c r="J180" s="18"/>
    </row>
    <row r="181" spans="1:10" s="20" customFormat="1" ht="20.25" customHeight="1" outlineLevel="1" x14ac:dyDescent="0.2">
      <c r="B181" s="29" t="s">
        <v>17</v>
      </c>
      <c r="C181" s="29" t="s">
        <v>31</v>
      </c>
      <c r="D181" s="29"/>
      <c r="E181" s="29"/>
      <c r="F181" s="11">
        <f>SUM(F182:F183)</f>
        <v>1280</v>
      </c>
      <c r="G181" s="12">
        <f t="shared" ref="G181:I181" si="23">SUM(G182:G183)</f>
        <v>0</v>
      </c>
      <c r="H181" s="12">
        <f t="shared" si="23"/>
        <v>20</v>
      </c>
      <c r="I181" s="12">
        <f t="shared" si="23"/>
        <v>381264.52</v>
      </c>
      <c r="J181" s="29"/>
    </row>
    <row r="182" spans="1:10" ht="20.25" customHeight="1" outlineLevel="2" x14ac:dyDescent="0.15">
      <c r="A182" s="65" t="s">
        <v>961</v>
      </c>
      <c r="B182" s="21" t="str">
        <f>C181</f>
        <v>여주시</v>
      </c>
      <c r="C182" s="30" t="s">
        <v>493</v>
      </c>
      <c r="D182" s="18" t="s">
        <v>292</v>
      </c>
      <c r="E182" s="18" t="s">
        <v>293</v>
      </c>
      <c r="F182" s="31">
        <v>1250</v>
      </c>
      <c r="G182" s="31"/>
      <c r="H182" s="31">
        <v>0</v>
      </c>
      <c r="I182" s="31">
        <v>301264.52</v>
      </c>
      <c r="J182" s="18"/>
    </row>
    <row r="183" spans="1:10" ht="20.25" customHeight="1" outlineLevel="2" x14ac:dyDescent="0.15">
      <c r="A183" s="65" t="s">
        <v>961</v>
      </c>
      <c r="B183" s="18" t="str">
        <f>B182</f>
        <v>여주시</v>
      </c>
      <c r="C183" s="30" t="s">
        <v>287</v>
      </c>
      <c r="D183" s="18" t="s">
        <v>291</v>
      </c>
      <c r="E183" s="18" t="s">
        <v>291</v>
      </c>
      <c r="F183" s="31">
        <v>30</v>
      </c>
      <c r="G183" s="31"/>
      <c r="H183" s="31">
        <v>20</v>
      </c>
      <c r="I183" s="31">
        <v>80000</v>
      </c>
      <c r="J183" s="18"/>
    </row>
    <row r="184" spans="1:10" s="20" customFormat="1" ht="20.25" customHeight="1" outlineLevel="1" x14ac:dyDescent="0.2">
      <c r="B184" s="29" t="s">
        <v>17</v>
      </c>
      <c r="C184" s="29" t="s">
        <v>363</v>
      </c>
      <c r="D184" s="29"/>
      <c r="E184" s="29"/>
      <c r="F184" s="11">
        <f>SUM(F185)</f>
        <v>198</v>
      </c>
      <c r="G184" s="12">
        <f t="shared" ref="G184" si="24">SUM(G185)</f>
        <v>0</v>
      </c>
      <c r="H184" s="12">
        <f t="shared" ref="H184" si="25">SUM(H185)</f>
        <v>37</v>
      </c>
      <c r="I184" s="12">
        <f t="shared" ref="I184" si="26">SUM(I185)</f>
        <v>155000</v>
      </c>
      <c r="J184" s="29"/>
    </row>
    <row r="185" spans="1:10" ht="20.25" customHeight="1" outlineLevel="2" x14ac:dyDescent="0.15">
      <c r="A185" s="65" t="s">
        <v>961</v>
      </c>
      <c r="B185" s="21" t="str">
        <f>C184</f>
        <v>과천시</v>
      </c>
      <c r="C185" s="33" t="s">
        <v>287</v>
      </c>
      <c r="D185" s="32" t="s">
        <v>296</v>
      </c>
      <c r="E185" s="32" t="s">
        <v>296</v>
      </c>
      <c r="F185" s="34">
        <v>198</v>
      </c>
      <c r="G185" s="34"/>
      <c r="H185" s="34">
        <v>37</v>
      </c>
      <c r="I185" s="34">
        <v>155000</v>
      </c>
      <c r="J185" s="32"/>
    </row>
    <row r="186" spans="1:10" ht="20.25" customHeight="1" x14ac:dyDescent="0.15">
      <c r="B186" s="7" t="s">
        <v>11</v>
      </c>
      <c r="C186" s="7" t="s">
        <v>32</v>
      </c>
      <c r="D186" s="8"/>
      <c r="E186" s="8"/>
      <c r="F186" s="9">
        <f>SUM(F187,F191,F193)</f>
        <v>7432</v>
      </c>
      <c r="G186" s="10">
        <f t="shared" ref="G186:I186" si="27">SUM(G187,G191,G193)</f>
        <v>1</v>
      </c>
      <c r="H186" s="10">
        <f t="shared" si="27"/>
        <v>3967</v>
      </c>
      <c r="I186" s="10">
        <f t="shared" si="27"/>
        <v>3799300</v>
      </c>
      <c r="J186" s="10"/>
    </row>
    <row r="187" spans="1:10" s="20" customFormat="1" ht="20.25" customHeight="1" outlineLevel="1" x14ac:dyDescent="0.2">
      <c r="B187" s="29" t="s">
        <v>17</v>
      </c>
      <c r="C187" s="29" t="s">
        <v>33</v>
      </c>
      <c r="D187" s="29"/>
      <c r="E187" s="29"/>
      <c r="F187" s="11">
        <f>SUM(F188:F190)</f>
        <v>372</v>
      </c>
      <c r="G187" s="12">
        <f t="shared" ref="G187:I187" si="28">SUM(G188:G190)</f>
        <v>0</v>
      </c>
      <c r="H187" s="12">
        <f t="shared" si="28"/>
        <v>56</v>
      </c>
      <c r="I187" s="12">
        <f t="shared" si="28"/>
        <v>169300</v>
      </c>
      <c r="J187" s="29"/>
    </row>
    <row r="188" spans="1:10" ht="20.25" customHeight="1" outlineLevel="2" x14ac:dyDescent="0.15">
      <c r="A188" s="65" t="s">
        <v>966</v>
      </c>
      <c r="B188" s="18" t="str">
        <f>C187</f>
        <v>고양시</v>
      </c>
      <c r="C188" s="30" t="s">
        <v>375</v>
      </c>
      <c r="D188" s="18" t="s">
        <v>364</v>
      </c>
      <c r="E188" s="18" t="s">
        <v>365</v>
      </c>
      <c r="F188" s="35">
        <v>112</v>
      </c>
      <c r="G188" s="35"/>
      <c r="H188" s="35">
        <v>11</v>
      </c>
      <c r="I188" s="35">
        <v>66300</v>
      </c>
      <c r="J188" s="36"/>
    </row>
    <row r="189" spans="1:10" ht="20.25" customHeight="1" outlineLevel="2" x14ac:dyDescent="0.15">
      <c r="A189" s="65" t="s">
        <v>966</v>
      </c>
      <c r="B189" s="18" t="str">
        <f>B188</f>
        <v>고양시</v>
      </c>
      <c r="C189" s="37" t="s">
        <v>376</v>
      </c>
      <c r="D189" s="21" t="s">
        <v>366</v>
      </c>
      <c r="E189" s="41" t="s">
        <v>367</v>
      </c>
      <c r="F189" s="38">
        <v>120</v>
      </c>
      <c r="G189" s="21"/>
      <c r="H189" s="38">
        <v>2</v>
      </c>
      <c r="I189" s="38">
        <v>53000</v>
      </c>
      <c r="J189" s="39"/>
    </row>
    <row r="190" spans="1:10" ht="20.25" customHeight="1" outlineLevel="2" x14ac:dyDescent="0.15">
      <c r="A190" s="65" t="s">
        <v>966</v>
      </c>
      <c r="B190" s="18" t="str">
        <f>B189</f>
        <v>고양시</v>
      </c>
      <c r="C190" s="37" t="s">
        <v>377</v>
      </c>
      <c r="D190" s="18" t="s">
        <v>368</v>
      </c>
      <c r="E190" s="18" t="s">
        <v>369</v>
      </c>
      <c r="F190" s="35">
        <v>140</v>
      </c>
      <c r="G190" s="18"/>
      <c r="H190" s="35">
        <v>43</v>
      </c>
      <c r="I190" s="35">
        <v>50000</v>
      </c>
      <c r="J190" s="36"/>
    </row>
    <row r="191" spans="1:10" s="20" customFormat="1" ht="20.25" customHeight="1" outlineLevel="1" x14ac:dyDescent="0.2">
      <c r="B191" s="29" t="s">
        <v>17</v>
      </c>
      <c r="C191" s="29" t="s">
        <v>34</v>
      </c>
      <c r="D191" s="29"/>
      <c r="E191" s="29"/>
      <c r="F191" s="11">
        <f>SUM(F192)</f>
        <v>1060</v>
      </c>
      <c r="G191" s="12">
        <f t="shared" ref="G191" si="29">SUM(G192)</f>
        <v>0</v>
      </c>
      <c r="H191" s="12">
        <f t="shared" ref="H191" si="30">SUM(H192)</f>
        <v>112</v>
      </c>
      <c r="I191" s="12">
        <f t="shared" ref="I191" si="31">SUM(I192)</f>
        <v>654000</v>
      </c>
      <c r="J191" s="29"/>
    </row>
    <row r="192" spans="1:10" ht="20.25" customHeight="1" outlineLevel="2" x14ac:dyDescent="0.15">
      <c r="A192" s="65" t="s">
        <v>966</v>
      </c>
      <c r="B192" s="18" t="str">
        <f>C191</f>
        <v>파주시</v>
      </c>
      <c r="C192" s="40" t="s">
        <v>370</v>
      </c>
      <c r="D192" s="18" t="s">
        <v>371</v>
      </c>
      <c r="E192" s="18" t="s">
        <v>372</v>
      </c>
      <c r="F192" s="35">
        <v>1060</v>
      </c>
      <c r="G192" s="18"/>
      <c r="H192" s="35">
        <v>112</v>
      </c>
      <c r="I192" s="35">
        <v>654000</v>
      </c>
      <c r="J192" s="36"/>
    </row>
    <row r="193" spans="1:10" s="20" customFormat="1" ht="20.25" customHeight="1" outlineLevel="1" x14ac:dyDescent="0.2">
      <c r="B193" s="29" t="s">
        <v>17</v>
      </c>
      <c r="C193" s="29" t="s">
        <v>35</v>
      </c>
      <c r="D193" s="29"/>
      <c r="E193" s="29"/>
      <c r="F193" s="11">
        <f>SUM(F194)</f>
        <v>6000</v>
      </c>
      <c r="G193" s="12">
        <f t="shared" ref="G193" si="32">SUM(G194)</f>
        <v>1</v>
      </c>
      <c r="H193" s="12">
        <f t="shared" ref="H193" si="33">SUM(H194)</f>
        <v>3799</v>
      </c>
      <c r="I193" s="12">
        <f t="shared" ref="I193" si="34">SUM(I194)</f>
        <v>2976000</v>
      </c>
      <c r="J193" s="29"/>
    </row>
    <row r="194" spans="1:10" ht="20.25" customHeight="1" outlineLevel="2" x14ac:dyDescent="0.15">
      <c r="A194" s="65" t="s">
        <v>966</v>
      </c>
      <c r="B194" s="18" t="str">
        <f>C193</f>
        <v>김포시</v>
      </c>
      <c r="C194" s="37" t="s">
        <v>373</v>
      </c>
      <c r="D194" s="18" t="s">
        <v>374</v>
      </c>
      <c r="E194" s="18" t="s">
        <v>374</v>
      </c>
      <c r="F194" s="35">
        <v>6000</v>
      </c>
      <c r="G194" s="14">
        <v>1</v>
      </c>
      <c r="H194" s="35">
        <v>3799</v>
      </c>
      <c r="I194" s="35">
        <v>2976000</v>
      </c>
      <c r="J194" s="36"/>
    </row>
    <row r="195" spans="1:10" ht="20.25" customHeight="1" x14ac:dyDescent="0.15">
      <c r="B195" s="7" t="s">
        <v>11</v>
      </c>
      <c r="C195" s="7" t="s">
        <v>36</v>
      </c>
      <c r="D195" s="8"/>
      <c r="E195" s="8"/>
      <c r="F195" s="9">
        <f>SUM(F196,F199,F202,F204,F208)</f>
        <v>7850</v>
      </c>
      <c r="G195" s="10">
        <f t="shared" ref="G195:I195" si="35">SUM(G196,G199,G202,G204,G208)</f>
        <v>1</v>
      </c>
      <c r="H195" s="10">
        <f t="shared" si="35"/>
        <v>5148</v>
      </c>
      <c r="I195" s="10">
        <f t="shared" si="35"/>
        <v>3259307</v>
      </c>
      <c r="J195" s="10"/>
    </row>
    <row r="196" spans="1:10" ht="20.25" customHeight="1" outlineLevel="1" x14ac:dyDescent="0.15">
      <c r="B196" s="29" t="s">
        <v>17</v>
      </c>
      <c r="C196" s="29" t="s">
        <v>37</v>
      </c>
      <c r="D196" s="29"/>
      <c r="E196" s="29"/>
      <c r="F196" s="11">
        <f>SUM(F197:F198)</f>
        <v>1130</v>
      </c>
      <c r="G196" s="12">
        <f t="shared" ref="G196:I196" si="36">SUM(G197:G198)</f>
        <v>0</v>
      </c>
      <c r="H196" s="12">
        <f t="shared" si="36"/>
        <v>81</v>
      </c>
      <c r="I196" s="12">
        <f t="shared" si="36"/>
        <v>475270</v>
      </c>
      <c r="J196" s="29"/>
    </row>
    <row r="197" spans="1:10" ht="20.25" customHeight="1" outlineLevel="2" x14ac:dyDescent="0.15">
      <c r="A197" s="65" t="s">
        <v>967</v>
      </c>
      <c r="B197" s="18" t="str">
        <f>C196</f>
        <v>의정부시</v>
      </c>
      <c r="C197" s="30" t="s">
        <v>378</v>
      </c>
      <c r="D197" s="18" t="s">
        <v>379</v>
      </c>
      <c r="E197" s="18" t="s">
        <v>379</v>
      </c>
      <c r="F197" s="35">
        <v>430</v>
      </c>
      <c r="G197" s="35"/>
      <c r="H197" s="35">
        <v>11</v>
      </c>
      <c r="I197" s="35">
        <v>195270</v>
      </c>
      <c r="J197" s="36"/>
    </row>
    <row r="198" spans="1:10" ht="20.25" customHeight="1" outlineLevel="2" x14ac:dyDescent="0.15">
      <c r="A198" s="65" t="s">
        <v>967</v>
      </c>
      <c r="B198" s="18" t="str">
        <f>B197</f>
        <v>의정부시</v>
      </c>
      <c r="C198" s="37" t="s">
        <v>380</v>
      </c>
      <c r="D198" s="21" t="s">
        <v>37</v>
      </c>
      <c r="E198" s="18" t="s">
        <v>37</v>
      </c>
      <c r="F198" s="38">
        <v>700</v>
      </c>
      <c r="G198" s="21"/>
      <c r="H198" s="38">
        <v>70</v>
      </c>
      <c r="I198" s="38">
        <v>280000</v>
      </c>
      <c r="J198" s="39"/>
    </row>
    <row r="199" spans="1:10" ht="20.25" customHeight="1" outlineLevel="1" x14ac:dyDescent="0.15">
      <c r="B199" s="29" t="s">
        <v>17</v>
      </c>
      <c r="C199" s="29" t="s">
        <v>38</v>
      </c>
      <c r="D199" s="29"/>
      <c r="E199" s="29"/>
      <c r="F199" s="11">
        <f>SUM(F200:F201)</f>
        <v>3850</v>
      </c>
      <c r="G199" s="12">
        <f t="shared" ref="G199" si="37">SUM(G200:G201)</f>
        <v>1</v>
      </c>
      <c r="H199" s="12">
        <f t="shared" ref="H199" si="38">SUM(H200:H201)</f>
        <v>4450</v>
      </c>
      <c r="I199" s="12">
        <f t="shared" ref="I199" si="39">SUM(I200:I201)</f>
        <v>1567500</v>
      </c>
      <c r="J199" s="29"/>
    </row>
    <row r="200" spans="1:10" ht="20.25" customHeight="1" outlineLevel="2" x14ac:dyDescent="0.15">
      <c r="A200" s="65" t="s">
        <v>967</v>
      </c>
      <c r="B200" s="18" t="str">
        <f>C199</f>
        <v>양주시</v>
      </c>
      <c r="C200" s="30" t="s">
        <v>381</v>
      </c>
      <c r="D200" s="18" t="s">
        <v>382</v>
      </c>
      <c r="E200" s="18" t="s">
        <v>382</v>
      </c>
      <c r="F200" s="35">
        <v>2350</v>
      </c>
      <c r="G200" s="35">
        <v>1</v>
      </c>
      <c r="H200" s="35">
        <v>4400</v>
      </c>
      <c r="I200" s="35">
        <v>917500</v>
      </c>
      <c r="J200" s="36"/>
    </row>
    <row r="201" spans="1:10" ht="20.25" customHeight="1" outlineLevel="2" x14ac:dyDescent="0.15">
      <c r="A201" s="65" t="s">
        <v>967</v>
      </c>
      <c r="B201" s="18" t="str">
        <f>B200</f>
        <v>양주시</v>
      </c>
      <c r="C201" s="37" t="s">
        <v>380</v>
      </c>
      <c r="D201" s="21" t="s">
        <v>38</v>
      </c>
      <c r="E201" s="18" t="s">
        <v>38</v>
      </c>
      <c r="F201" s="38">
        <v>1500</v>
      </c>
      <c r="G201" s="21"/>
      <c r="H201" s="38">
        <v>50</v>
      </c>
      <c r="I201" s="38">
        <v>650000</v>
      </c>
      <c r="J201" s="39"/>
    </row>
    <row r="202" spans="1:10" ht="20.25" customHeight="1" outlineLevel="1" x14ac:dyDescent="0.15">
      <c r="B202" s="29" t="s">
        <v>17</v>
      </c>
      <c r="C202" s="29" t="s">
        <v>40</v>
      </c>
      <c r="D202" s="29"/>
      <c r="E202" s="29"/>
      <c r="F202" s="11">
        <f>SUM(F203)</f>
        <v>700</v>
      </c>
      <c r="G202" s="12">
        <f t="shared" ref="G202" si="40">SUM(G203)</f>
        <v>0</v>
      </c>
      <c r="H202" s="12">
        <f t="shared" ref="H202" si="41">SUM(H203)</f>
        <v>70</v>
      </c>
      <c r="I202" s="12">
        <f t="shared" ref="I202" si="42">SUM(I203)</f>
        <v>280000</v>
      </c>
      <c r="J202" s="29"/>
    </row>
    <row r="203" spans="1:10" ht="20.25" customHeight="1" outlineLevel="2" x14ac:dyDescent="0.15">
      <c r="A203" s="65" t="s">
        <v>967</v>
      </c>
      <c r="B203" s="18" t="str">
        <f>C202</f>
        <v>동두천시</v>
      </c>
      <c r="C203" s="37" t="s">
        <v>380</v>
      </c>
      <c r="D203" s="18" t="s">
        <v>40</v>
      </c>
      <c r="E203" s="18" t="s">
        <v>40</v>
      </c>
      <c r="F203" s="35">
        <v>700</v>
      </c>
      <c r="G203" s="18"/>
      <c r="H203" s="35">
        <v>70</v>
      </c>
      <c r="I203" s="35">
        <v>280000</v>
      </c>
      <c r="J203" s="36"/>
    </row>
    <row r="204" spans="1:10" ht="20.25" customHeight="1" outlineLevel="1" x14ac:dyDescent="0.15">
      <c r="B204" s="29" t="s">
        <v>17</v>
      </c>
      <c r="C204" s="29" t="s">
        <v>39</v>
      </c>
      <c r="D204" s="29"/>
      <c r="E204" s="29"/>
      <c r="F204" s="11">
        <f>SUM(F205:F207)</f>
        <v>1470</v>
      </c>
      <c r="G204" s="11">
        <f t="shared" ref="G204:I204" si="43">SUM(G205:G207)</f>
        <v>0</v>
      </c>
      <c r="H204" s="11">
        <f t="shared" si="43"/>
        <v>477</v>
      </c>
      <c r="I204" s="11">
        <f t="shared" si="43"/>
        <v>656537</v>
      </c>
      <c r="J204" s="29"/>
    </row>
    <row r="205" spans="1:10" ht="20.25" customHeight="1" outlineLevel="2" x14ac:dyDescent="0.15">
      <c r="A205" s="65" t="s">
        <v>967</v>
      </c>
      <c r="B205" s="18" t="str">
        <f>C204</f>
        <v>포천시</v>
      </c>
      <c r="C205" s="30" t="s">
        <v>383</v>
      </c>
      <c r="D205" s="18" t="s">
        <v>384</v>
      </c>
      <c r="E205" s="18" t="s">
        <v>384</v>
      </c>
      <c r="F205" s="35">
        <v>270</v>
      </c>
      <c r="G205" s="35"/>
      <c r="H205" s="35">
        <v>406</v>
      </c>
      <c r="I205" s="35">
        <v>140537</v>
      </c>
      <c r="J205" s="36"/>
    </row>
    <row r="206" spans="1:10" ht="20.25" customHeight="1" outlineLevel="2" x14ac:dyDescent="0.15">
      <c r="A206" s="65" t="s">
        <v>967</v>
      </c>
      <c r="B206" s="18" t="str">
        <f>B205</f>
        <v>포천시</v>
      </c>
      <c r="C206" s="37" t="s">
        <v>385</v>
      </c>
      <c r="D206" s="21" t="s">
        <v>386</v>
      </c>
      <c r="E206" s="18" t="s">
        <v>387</v>
      </c>
      <c r="F206" s="38">
        <v>500</v>
      </c>
      <c r="G206" s="21"/>
      <c r="H206" s="38">
        <v>1</v>
      </c>
      <c r="I206" s="38">
        <v>236000</v>
      </c>
      <c r="J206" s="39"/>
    </row>
    <row r="207" spans="1:10" ht="20.25" customHeight="1" outlineLevel="2" x14ac:dyDescent="0.15">
      <c r="A207" s="65" t="s">
        <v>967</v>
      </c>
      <c r="B207" s="18" t="str">
        <f>B206</f>
        <v>포천시</v>
      </c>
      <c r="C207" s="37" t="s">
        <v>380</v>
      </c>
      <c r="D207" s="18" t="s">
        <v>388</v>
      </c>
      <c r="E207" s="18" t="s">
        <v>388</v>
      </c>
      <c r="F207" s="35">
        <v>700</v>
      </c>
      <c r="G207" s="35"/>
      <c r="H207" s="35">
        <v>70</v>
      </c>
      <c r="I207" s="35">
        <v>280000</v>
      </c>
      <c r="J207" s="36"/>
    </row>
    <row r="208" spans="1:10" ht="20.25" customHeight="1" outlineLevel="1" x14ac:dyDescent="0.15">
      <c r="B208" s="29" t="s">
        <v>17</v>
      </c>
      <c r="C208" s="29" t="s">
        <v>41</v>
      </c>
      <c r="D208" s="29"/>
      <c r="E208" s="29"/>
      <c r="F208" s="11">
        <f>SUM(F209)</f>
        <v>700</v>
      </c>
      <c r="G208" s="12">
        <f t="shared" ref="G208" si="44">SUM(G209)</f>
        <v>0</v>
      </c>
      <c r="H208" s="12">
        <f t="shared" ref="H208" si="45">SUM(H209)</f>
        <v>70</v>
      </c>
      <c r="I208" s="12">
        <f t="shared" ref="I208" si="46">SUM(I209)</f>
        <v>280000</v>
      </c>
      <c r="J208" s="29"/>
    </row>
    <row r="209" spans="1:10" ht="20.25" customHeight="1" outlineLevel="2" x14ac:dyDescent="0.15">
      <c r="A209" s="65" t="s">
        <v>967</v>
      </c>
      <c r="B209" s="18" t="str">
        <f>C208</f>
        <v>연천군</v>
      </c>
      <c r="C209" s="37" t="s">
        <v>380</v>
      </c>
      <c r="D209" s="18" t="s">
        <v>41</v>
      </c>
      <c r="E209" s="18" t="s">
        <v>448</v>
      </c>
      <c r="F209" s="35">
        <v>700</v>
      </c>
      <c r="G209" s="18"/>
      <c r="H209" s="35">
        <v>70</v>
      </c>
      <c r="I209" s="35">
        <v>280000</v>
      </c>
      <c r="J209" s="36"/>
    </row>
    <row r="210" spans="1:10" ht="20.25" customHeight="1" x14ac:dyDescent="0.15">
      <c r="B210" s="7" t="s">
        <v>11</v>
      </c>
      <c r="C210" s="7" t="s">
        <v>42</v>
      </c>
      <c r="D210" s="8"/>
      <c r="E210" s="8"/>
      <c r="F210" s="9">
        <f>SUM(F211,F236,F239,F241)</f>
        <v>35502</v>
      </c>
      <c r="G210" s="10">
        <f t="shared" ref="G210:I210" si="47">SUM(G211,G236,G239,G241)</f>
        <v>3</v>
      </c>
      <c r="H210" s="10">
        <f t="shared" si="47"/>
        <v>4203</v>
      </c>
      <c r="I210" s="10">
        <f t="shared" si="47"/>
        <v>17720550</v>
      </c>
      <c r="J210" s="10"/>
    </row>
    <row r="211" spans="1:10" ht="20.25" customHeight="1" outlineLevel="1" x14ac:dyDescent="0.15">
      <c r="B211" s="29" t="s">
        <v>17</v>
      </c>
      <c r="C211" s="29" t="s">
        <v>43</v>
      </c>
      <c r="D211" s="29"/>
      <c r="E211" s="29"/>
      <c r="F211" s="11">
        <f>SUM(F212:F235)</f>
        <v>28477</v>
      </c>
      <c r="G211" s="12">
        <f>SUM(G212:G235)</f>
        <v>2</v>
      </c>
      <c r="H211" s="12">
        <f>SUM(H212:H235)</f>
        <v>2375</v>
      </c>
      <c r="I211" s="12">
        <f>SUM(I212:I235)</f>
        <v>14189982</v>
      </c>
      <c r="J211" s="29"/>
    </row>
    <row r="212" spans="1:10" ht="20.25" customHeight="1" outlineLevel="2" x14ac:dyDescent="0.15">
      <c r="A212" s="65" t="s">
        <v>42</v>
      </c>
      <c r="B212" s="18" t="str">
        <f>C211</f>
        <v>남양주시</v>
      </c>
      <c r="C212" s="30" t="s">
        <v>389</v>
      </c>
      <c r="D212" s="18" t="s">
        <v>390</v>
      </c>
      <c r="E212" s="18" t="s">
        <v>391</v>
      </c>
      <c r="F212" s="35">
        <v>120</v>
      </c>
      <c r="G212" s="35"/>
      <c r="H212" s="35">
        <v>50</v>
      </c>
      <c r="I212" s="35">
        <v>52800</v>
      </c>
      <c r="J212" s="36"/>
    </row>
    <row r="213" spans="1:10" ht="20.25" customHeight="1" outlineLevel="2" x14ac:dyDescent="0.15">
      <c r="A213" s="65" t="s">
        <v>42</v>
      </c>
      <c r="B213" s="18" t="str">
        <f>B212</f>
        <v>남양주시</v>
      </c>
      <c r="C213" s="37" t="s">
        <v>392</v>
      </c>
      <c r="D213" s="18" t="s">
        <v>393</v>
      </c>
      <c r="E213" s="18" t="s">
        <v>393</v>
      </c>
      <c r="F213" s="35">
        <v>120</v>
      </c>
      <c r="G213" s="35"/>
      <c r="H213" s="35">
        <v>54</v>
      </c>
      <c r="I213" s="35">
        <v>15000</v>
      </c>
      <c r="J213" s="28"/>
    </row>
    <row r="214" spans="1:10" ht="20.25" customHeight="1" outlineLevel="2" x14ac:dyDescent="0.15">
      <c r="A214" s="65" t="s">
        <v>42</v>
      </c>
      <c r="B214" s="18" t="str">
        <f t="shared" ref="B214:B235" si="48">B213</f>
        <v>남양주시</v>
      </c>
      <c r="C214" s="37" t="s">
        <v>394</v>
      </c>
      <c r="D214" s="18" t="s">
        <v>395</v>
      </c>
      <c r="E214" s="18" t="s">
        <v>395</v>
      </c>
      <c r="F214" s="35">
        <v>15</v>
      </c>
      <c r="G214" s="35"/>
      <c r="H214" s="35">
        <v>212</v>
      </c>
      <c r="I214" s="35">
        <v>15000</v>
      </c>
      <c r="J214" s="28"/>
    </row>
    <row r="215" spans="1:10" ht="20.25" customHeight="1" outlineLevel="2" x14ac:dyDescent="0.15">
      <c r="A215" s="65" t="s">
        <v>42</v>
      </c>
      <c r="B215" s="18" t="str">
        <f t="shared" si="48"/>
        <v>남양주시</v>
      </c>
      <c r="C215" s="37" t="s">
        <v>396</v>
      </c>
      <c r="D215" s="18" t="s">
        <v>397</v>
      </c>
      <c r="E215" s="18" t="s">
        <v>397</v>
      </c>
      <c r="F215" s="35">
        <v>20</v>
      </c>
      <c r="G215" s="35"/>
      <c r="H215" s="35">
        <v>908</v>
      </c>
      <c r="I215" s="35">
        <v>30000</v>
      </c>
      <c r="J215" s="28"/>
    </row>
    <row r="216" spans="1:10" ht="20.25" customHeight="1" outlineLevel="2" x14ac:dyDescent="0.15">
      <c r="A216" s="65" t="s">
        <v>42</v>
      </c>
      <c r="B216" s="18" t="str">
        <f t="shared" si="48"/>
        <v>남양주시</v>
      </c>
      <c r="C216" s="37" t="s">
        <v>398</v>
      </c>
      <c r="D216" s="18" t="s">
        <v>399</v>
      </c>
      <c r="E216" s="18" t="s">
        <v>399</v>
      </c>
      <c r="F216" s="35">
        <v>100</v>
      </c>
      <c r="G216" s="35"/>
      <c r="H216" s="35">
        <v>1</v>
      </c>
      <c r="I216" s="35">
        <v>40000</v>
      </c>
      <c r="J216" s="28"/>
    </row>
    <row r="217" spans="1:10" ht="20.25" customHeight="1" outlineLevel="2" x14ac:dyDescent="0.15">
      <c r="A217" s="65" t="s">
        <v>42</v>
      </c>
      <c r="B217" s="18" t="str">
        <f t="shared" si="48"/>
        <v>남양주시</v>
      </c>
      <c r="C217" s="37" t="s">
        <v>433</v>
      </c>
      <c r="D217" s="18" t="s">
        <v>400</v>
      </c>
      <c r="E217" s="18" t="s">
        <v>401</v>
      </c>
      <c r="F217" s="35">
        <v>80</v>
      </c>
      <c r="G217" s="35"/>
      <c r="H217" s="35">
        <v>2</v>
      </c>
      <c r="I217" s="35">
        <v>62000</v>
      </c>
      <c r="J217" s="28"/>
    </row>
    <row r="218" spans="1:10" ht="20.25" customHeight="1" outlineLevel="2" x14ac:dyDescent="0.15">
      <c r="A218" s="65" t="s">
        <v>42</v>
      </c>
      <c r="B218" s="18" t="str">
        <f t="shared" si="48"/>
        <v>남양주시</v>
      </c>
      <c r="C218" s="37" t="s">
        <v>434</v>
      </c>
      <c r="D218" s="18" t="s">
        <v>402</v>
      </c>
      <c r="E218" s="18" t="s">
        <v>403</v>
      </c>
      <c r="F218" s="35">
        <v>380</v>
      </c>
      <c r="G218" s="35"/>
      <c r="H218" s="35">
        <v>10</v>
      </c>
      <c r="I218" s="35">
        <v>150000</v>
      </c>
      <c r="J218" s="28"/>
    </row>
    <row r="219" spans="1:10" ht="20.25" customHeight="1" outlineLevel="2" x14ac:dyDescent="0.15">
      <c r="A219" s="65" t="s">
        <v>42</v>
      </c>
      <c r="B219" s="18" t="str">
        <f t="shared" si="48"/>
        <v>남양주시</v>
      </c>
      <c r="C219" s="37" t="s">
        <v>435</v>
      </c>
      <c r="D219" s="18" t="s">
        <v>404</v>
      </c>
      <c r="E219" s="18" t="s">
        <v>405</v>
      </c>
      <c r="F219" s="35">
        <v>1180</v>
      </c>
      <c r="G219" s="35"/>
      <c r="H219" s="35">
        <v>30</v>
      </c>
      <c r="I219" s="35">
        <v>540000</v>
      </c>
      <c r="J219" s="28"/>
    </row>
    <row r="220" spans="1:10" ht="20.25" customHeight="1" outlineLevel="2" x14ac:dyDescent="0.15">
      <c r="A220" s="65" t="s">
        <v>42</v>
      </c>
      <c r="B220" s="18" t="str">
        <f t="shared" si="48"/>
        <v>남양주시</v>
      </c>
      <c r="C220" s="37" t="s">
        <v>406</v>
      </c>
      <c r="D220" s="18" t="s">
        <v>440</v>
      </c>
      <c r="E220" s="18" t="s">
        <v>407</v>
      </c>
      <c r="F220" s="35">
        <v>3300</v>
      </c>
      <c r="G220" s="35"/>
      <c r="H220" s="35">
        <v>0</v>
      </c>
      <c r="I220" s="35">
        <v>1510499</v>
      </c>
      <c r="J220" s="28"/>
    </row>
    <row r="221" spans="1:10" ht="20.25" customHeight="1" outlineLevel="2" x14ac:dyDescent="0.15">
      <c r="A221" s="65" t="s">
        <v>42</v>
      </c>
      <c r="B221" s="18" t="str">
        <f t="shared" si="48"/>
        <v>남양주시</v>
      </c>
      <c r="C221" s="37" t="s">
        <v>406</v>
      </c>
      <c r="D221" s="18" t="s">
        <v>441</v>
      </c>
      <c r="E221" s="18" t="s">
        <v>408</v>
      </c>
      <c r="F221" s="35">
        <v>220</v>
      </c>
      <c r="G221" s="35"/>
      <c r="H221" s="35">
        <v>0</v>
      </c>
      <c r="I221" s="35">
        <v>89501</v>
      </c>
      <c r="J221" s="28"/>
    </row>
    <row r="222" spans="1:10" ht="20.25" customHeight="1" outlineLevel="2" x14ac:dyDescent="0.15">
      <c r="A222" s="65" t="s">
        <v>42</v>
      </c>
      <c r="B222" s="18" t="str">
        <f t="shared" si="48"/>
        <v>남양주시</v>
      </c>
      <c r="C222" s="37" t="s">
        <v>406</v>
      </c>
      <c r="D222" s="18" t="s">
        <v>442</v>
      </c>
      <c r="E222" s="18" t="s">
        <v>447</v>
      </c>
      <c r="F222" s="35">
        <v>682</v>
      </c>
      <c r="G222" s="35"/>
      <c r="H222" s="35">
        <v>50</v>
      </c>
      <c r="I222" s="35">
        <v>199882</v>
      </c>
      <c r="J222" s="28"/>
    </row>
    <row r="223" spans="1:10" ht="20.25" customHeight="1" outlineLevel="2" x14ac:dyDescent="0.15">
      <c r="A223" s="65" t="s">
        <v>42</v>
      </c>
      <c r="B223" s="18" t="str">
        <f t="shared" si="48"/>
        <v>남양주시</v>
      </c>
      <c r="C223" s="37" t="s">
        <v>409</v>
      </c>
      <c r="D223" s="18" t="s">
        <v>443</v>
      </c>
      <c r="E223" s="18" t="s">
        <v>410</v>
      </c>
      <c r="F223" s="35">
        <v>1670</v>
      </c>
      <c r="G223" s="35"/>
      <c r="H223" s="35">
        <v>60</v>
      </c>
      <c r="I223" s="35">
        <v>750000</v>
      </c>
      <c r="J223" s="28"/>
    </row>
    <row r="224" spans="1:10" ht="20.25" customHeight="1" outlineLevel="2" x14ac:dyDescent="0.15">
      <c r="A224" s="65" t="s">
        <v>42</v>
      </c>
      <c r="B224" s="18" t="str">
        <f t="shared" si="48"/>
        <v>남양주시</v>
      </c>
      <c r="C224" s="37" t="s">
        <v>411</v>
      </c>
      <c r="D224" s="18" t="s">
        <v>444</v>
      </c>
      <c r="E224" s="18" t="s">
        <v>412</v>
      </c>
      <c r="F224" s="35">
        <v>2600</v>
      </c>
      <c r="G224" s="35"/>
      <c r="H224" s="35">
        <v>0</v>
      </c>
      <c r="I224" s="35">
        <v>1000000</v>
      </c>
      <c r="J224" s="28"/>
    </row>
    <row r="225" spans="1:10" ht="20.25" customHeight="1" outlineLevel="2" x14ac:dyDescent="0.15">
      <c r="A225" s="65" t="s">
        <v>42</v>
      </c>
      <c r="B225" s="18" t="str">
        <f t="shared" si="48"/>
        <v>남양주시</v>
      </c>
      <c r="C225" s="37" t="s">
        <v>413</v>
      </c>
      <c r="D225" s="18" t="s">
        <v>445</v>
      </c>
      <c r="E225" s="18" t="s">
        <v>414</v>
      </c>
      <c r="F225" s="35">
        <v>3330</v>
      </c>
      <c r="G225" s="35"/>
      <c r="H225" s="35">
        <v>0</v>
      </c>
      <c r="I225" s="35">
        <v>1650000</v>
      </c>
      <c r="J225" s="28"/>
    </row>
    <row r="226" spans="1:10" ht="20.25" customHeight="1" outlineLevel="2" x14ac:dyDescent="0.15">
      <c r="A226" s="65" t="s">
        <v>42</v>
      </c>
      <c r="B226" s="18" t="str">
        <f t="shared" si="48"/>
        <v>남양주시</v>
      </c>
      <c r="C226" s="37" t="s">
        <v>415</v>
      </c>
      <c r="D226" s="18" t="s">
        <v>446</v>
      </c>
      <c r="E226" s="18" t="s">
        <v>416</v>
      </c>
      <c r="F226" s="35">
        <v>1370</v>
      </c>
      <c r="G226" s="35"/>
      <c r="H226" s="35">
        <v>20</v>
      </c>
      <c r="I226" s="35">
        <v>450000</v>
      </c>
      <c r="J226" s="28"/>
    </row>
    <row r="227" spans="1:10" ht="20.25" customHeight="1" outlineLevel="2" x14ac:dyDescent="0.15">
      <c r="A227" s="65" t="s">
        <v>42</v>
      </c>
      <c r="B227" s="18" t="str">
        <f t="shared" si="48"/>
        <v>남양주시</v>
      </c>
      <c r="C227" s="37" t="s">
        <v>417</v>
      </c>
      <c r="D227" s="18" t="s">
        <v>418</v>
      </c>
      <c r="E227" s="18" t="s">
        <v>419</v>
      </c>
      <c r="F227" s="35">
        <v>250</v>
      </c>
      <c r="G227" s="35"/>
      <c r="H227" s="35">
        <v>11</v>
      </c>
      <c r="I227" s="35">
        <v>87500</v>
      </c>
      <c r="J227" s="28"/>
    </row>
    <row r="228" spans="1:10" ht="20.25" customHeight="1" outlineLevel="2" x14ac:dyDescent="0.15">
      <c r="A228" s="65" t="s">
        <v>42</v>
      </c>
      <c r="B228" s="18" t="str">
        <f t="shared" si="48"/>
        <v>남양주시</v>
      </c>
      <c r="C228" s="37" t="s">
        <v>436</v>
      </c>
      <c r="D228" s="18" t="s">
        <v>422</v>
      </c>
      <c r="E228" s="18" t="s">
        <v>422</v>
      </c>
      <c r="F228" s="35">
        <v>10</v>
      </c>
      <c r="G228" s="35"/>
      <c r="H228" s="35">
        <v>250</v>
      </c>
      <c r="I228" s="35">
        <v>2000</v>
      </c>
      <c r="J228" s="28"/>
    </row>
    <row r="229" spans="1:10" ht="20.25" customHeight="1" outlineLevel="2" x14ac:dyDescent="0.15">
      <c r="A229" s="65" t="s">
        <v>42</v>
      </c>
      <c r="B229" s="18" t="str">
        <f t="shared" si="48"/>
        <v>남양주시</v>
      </c>
      <c r="C229" s="37" t="s">
        <v>437</v>
      </c>
      <c r="D229" s="18" t="s">
        <v>423</v>
      </c>
      <c r="E229" s="18" t="s">
        <v>424</v>
      </c>
      <c r="F229" s="35">
        <v>60</v>
      </c>
      <c r="G229" s="35"/>
      <c r="H229" s="35">
        <v>138</v>
      </c>
      <c r="I229" s="35">
        <v>45000</v>
      </c>
      <c r="J229" s="28"/>
    </row>
    <row r="230" spans="1:10" ht="20.25" customHeight="1" outlineLevel="2" x14ac:dyDescent="0.15">
      <c r="A230" s="65" t="s">
        <v>42</v>
      </c>
      <c r="B230" s="18" t="str">
        <f t="shared" si="48"/>
        <v>남양주시</v>
      </c>
      <c r="C230" s="37" t="s">
        <v>449</v>
      </c>
      <c r="D230" s="18" t="s">
        <v>420</v>
      </c>
      <c r="E230" s="18" t="s">
        <v>421</v>
      </c>
      <c r="F230" s="35">
        <v>400</v>
      </c>
      <c r="G230" s="35"/>
      <c r="H230" s="35">
        <v>1</v>
      </c>
      <c r="I230" s="35">
        <v>200000</v>
      </c>
      <c r="J230" s="28"/>
    </row>
    <row r="231" spans="1:10" ht="20.25" customHeight="1" outlineLevel="2" x14ac:dyDescent="0.15">
      <c r="A231" s="65" t="s">
        <v>42</v>
      </c>
      <c r="B231" s="18" t="str">
        <f t="shared" si="48"/>
        <v>남양주시</v>
      </c>
      <c r="C231" s="37" t="s">
        <v>438</v>
      </c>
      <c r="D231" s="18" t="s">
        <v>425</v>
      </c>
      <c r="E231" s="18" t="s">
        <v>425</v>
      </c>
      <c r="F231" s="35">
        <v>10</v>
      </c>
      <c r="G231" s="35"/>
      <c r="H231" s="35">
        <v>518</v>
      </c>
      <c r="I231" s="35">
        <v>4400</v>
      </c>
      <c r="J231" s="28"/>
    </row>
    <row r="232" spans="1:10" ht="20.25" customHeight="1" outlineLevel="2" x14ac:dyDescent="0.15">
      <c r="A232" s="65" t="s">
        <v>42</v>
      </c>
      <c r="B232" s="18" t="str">
        <f t="shared" si="48"/>
        <v>남양주시</v>
      </c>
      <c r="C232" s="37" t="s">
        <v>426</v>
      </c>
      <c r="D232" s="18" t="s">
        <v>427</v>
      </c>
      <c r="E232" s="18" t="s">
        <v>428</v>
      </c>
      <c r="F232" s="35">
        <v>500</v>
      </c>
      <c r="G232" s="35"/>
      <c r="H232" s="35">
        <v>20</v>
      </c>
      <c r="I232" s="35">
        <v>220000</v>
      </c>
      <c r="J232" s="28"/>
    </row>
    <row r="233" spans="1:10" ht="20.25" customHeight="1" outlineLevel="2" x14ac:dyDescent="0.15">
      <c r="A233" s="65" t="s">
        <v>42</v>
      </c>
      <c r="B233" s="18" t="str">
        <f t="shared" si="48"/>
        <v>남양주시</v>
      </c>
      <c r="C233" s="37" t="s">
        <v>439</v>
      </c>
      <c r="D233" s="18" t="s">
        <v>429</v>
      </c>
      <c r="E233" s="18" t="s">
        <v>430</v>
      </c>
      <c r="F233" s="35">
        <v>560</v>
      </c>
      <c r="G233" s="35"/>
      <c r="H233" s="35">
        <v>40</v>
      </c>
      <c r="I233" s="35">
        <v>246400</v>
      </c>
      <c r="J233" s="28"/>
    </row>
    <row r="234" spans="1:10" ht="20.25" customHeight="1" outlineLevel="2" x14ac:dyDescent="0.15">
      <c r="A234" s="65" t="s">
        <v>42</v>
      </c>
      <c r="B234" s="18" t="str">
        <f t="shared" si="48"/>
        <v>남양주시</v>
      </c>
      <c r="C234" s="37" t="s">
        <v>431</v>
      </c>
      <c r="D234" s="18" t="s">
        <v>425</v>
      </c>
      <c r="E234" s="18" t="s">
        <v>425</v>
      </c>
      <c r="F234" s="35">
        <v>8500</v>
      </c>
      <c r="G234" s="35">
        <v>2</v>
      </c>
      <c r="H234" s="35">
        <v>0</v>
      </c>
      <c r="I234" s="35">
        <v>3830000</v>
      </c>
      <c r="J234" s="28"/>
    </row>
    <row r="235" spans="1:10" ht="20.25" customHeight="1" outlineLevel="2" x14ac:dyDescent="0.15">
      <c r="A235" s="65" t="s">
        <v>42</v>
      </c>
      <c r="B235" s="18" t="str">
        <f t="shared" si="48"/>
        <v>남양주시</v>
      </c>
      <c r="C235" s="37" t="s">
        <v>432</v>
      </c>
      <c r="D235" s="18" t="s">
        <v>425</v>
      </c>
      <c r="E235" s="18" t="s">
        <v>425</v>
      </c>
      <c r="F235" s="35">
        <v>3000</v>
      </c>
      <c r="G235" s="35"/>
      <c r="H235" s="35">
        <v>0</v>
      </c>
      <c r="I235" s="35">
        <v>3000000</v>
      </c>
      <c r="J235" s="28"/>
    </row>
    <row r="236" spans="1:10" ht="20.25" customHeight="1" outlineLevel="1" x14ac:dyDescent="0.15">
      <c r="B236" s="29" t="s">
        <v>17</v>
      </c>
      <c r="C236" s="29" t="s">
        <v>450</v>
      </c>
      <c r="D236" s="29"/>
      <c r="E236" s="29"/>
      <c r="F236" s="11">
        <f>SUM(F237:F238)</f>
        <v>715</v>
      </c>
      <c r="G236" s="12">
        <f t="shared" ref="G236" si="49">SUM(G237:G238)</f>
        <v>0</v>
      </c>
      <c r="H236" s="12">
        <f t="shared" ref="H236" si="50">SUM(H237:H238)</f>
        <v>1699</v>
      </c>
      <c r="I236" s="12">
        <f t="shared" ref="I236" si="51">SUM(I237:I238)</f>
        <v>409600</v>
      </c>
      <c r="J236" s="29"/>
    </row>
    <row r="237" spans="1:10" ht="20.25" customHeight="1" outlineLevel="2" x14ac:dyDescent="0.15">
      <c r="A237" s="65" t="s">
        <v>42</v>
      </c>
      <c r="B237" s="18" t="str">
        <f>C236</f>
        <v>구리시</v>
      </c>
      <c r="C237" s="30" t="s">
        <v>451</v>
      </c>
      <c r="D237" s="18" t="s">
        <v>452</v>
      </c>
      <c r="E237" s="18" t="s">
        <v>452</v>
      </c>
      <c r="F237" s="35">
        <v>700</v>
      </c>
      <c r="G237" s="35"/>
      <c r="H237" s="35">
        <v>1431</v>
      </c>
      <c r="I237" s="35">
        <v>403000</v>
      </c>
      <c r="J237" s="36"/>
    </row>
    <row r="238" spans="1:10" ht="20.25" customHeight="1" outlineLevel="2" x14ac:dyDescent="0.15">
      <c r="A238" s="65" t="s">
        <v>42</v>
      </c>
      <c r="B238" s="18" t="str">
        <f>B237</f>
        <v>구리시</v>
      </c>
      <c r="C238" s="37" t="s">
        <v>453</v>
      </c>
      <c r="D238" s="21" t="s">
        <v>454</v>
      </c>
      <c r="E238" s="18" t="s">
        <v>454</v>
      </c>
      <c r="F238" s="38">
        <v>15</v>
      </c>
      <c r="G238" s="21"/>
      <c r="H238" s="38">
        <v>268</v>
      </c>
      <c r="I238" s="38">
        <v>6600</v>
      </c>
      <c r="J238" s="39"/>
    </row>
    <row r="239" spans="1:10" ht="20.25" customHeight="1" outlineLevel="1" x14ac:dyDescent="0.15">
      <c r="B239" s="29" t="s">
        <v>17</v>
      </c>
      <c r="C239" s="29" t="s">
        <v>44</v>
      </c>
      <c r="D239" s="29"/>
      <c r="E239" s="29"/>
      <c r="F239" s="11">
        <f>SUM(F240)</f>
        <v>3000</v>
      </c>
      <c r="G239" s="12">
        <f t="shared" ref="G239" si="52">SUM(G240)</f>
        <v>1</v>
      </c>
      <c r="H239" s="12">
        <f t="shared" ref="H239" si="53">SUM(H240)</f>
        <v>50</v>
      </c>
      <c r="I239" s="12">
        <f t="shared" ref="I239" si="54">SUM(I240)</f>
        <v>1599718</v>
      </c>
      <c r="J239" s="29"/>
    </row>
    <row r="240" spans="1:10" ht="20.25" customHeight="1" outlineLevel="2" x14ac:dyDescent="0.15">
      <c r="A240" s="65" t="s">
        <v>42</v>
      </c>
      <c r="B240" s="18" t="str">
        <f>C239</f>
        <v>양평군</v>
      </c>
      <c r="C240" s="37" t="s">
        <v>461</v>
      </c>
      <c r="D240" s="18" t="s">
        <v>462</v>
      </c>
      <c r="E240" s="18" t="s">
        <v>463</v>
      </c>
      <c r="F240" s="35">
        <v>3000</v>
      </c>
      <c r="G240" s="35">
        <v>1</v>
      </c>
      <c r="H240" s="35">
        <v>50</v>
      </c>
      <c r="I240" s="35">
        <v>1599718</v>
      </c>
      <c r="J240" s="36"/>
    </row>
    <row r="241" spans="1:10" ht="20.25" customHeight="1" outlineLevel="1" x14ac:dyDescent="0.15">
      <c r="B241" s="29" t="s">
        <v>17</v>
      </c>
      <c r="C241" s="29" t="s">
        <v>45</v>
      </c>
      <c r="D241" s="29"/>
      <c r="E241" s="29"/>
      <c r="F241" s="11">
        <f>SUM(F242:F247)</f>
        <v>3310</v>
      </c>
      <c r="G241" s="12">
        <f t="shared" ref="G241:I241" si="55">SUM(G242:G247)</f>
        <v>0</v>
      </c>
      <c r="H241" s="12">
        <f t="shared" si="55"/>
        <v>79</v>
      </c>
      <c r="I241" s="12">
        <f t="shared" si="55"/>
        <v>1521250</v>
      </c>
      <c r="J241" s="29"/>
    </row>
    <row r="242" spans="1:10" ht="20.25" customHeight="1" outlineLevel="2" x14ac:dyDescent="0.15">
      <c r="A242" s="65" t="s">
        <v>42</v>
      </c>
      <c r="B242" s="18" t="str">
        <f>C241</f>
        <v>가평군</v>
      </c>
      <c r="C242" s="30" t="s">
        <v>455</v>
      </c>
      <c r="D242" s="18" t="s">
        <v>464</v>
      </c>
      <c r="E242" s="18" t="s">
        <v>464</v>
      </c>
      <c r="F242" s="35">
        <v>600</v>
      </c>
      <c r="G242" s="35"/>
      <c r="H242" s="35">
        <v>5</v>
      </c>
      <c r="I242" s="35">
        <v>210000</v>
      </c>
      <c r="J242" s="36"/>
    </row>
    <row r="243" spans="1:10" ht="20.25" customHeight="1" outlineLevel="2" x14ac:dyDescent="0.15">
      <c r="A243" s="65" t="s">
        <v>42</v>
      </c>
      <c r="B243" s="18" t="str">
        <f>B242</f>
        <v>가평군</v>
      </c>
      <c r="C243" s="37" t="s">
        <v>456</v>
      </c>
      <c r="D243" s="18" t="s">
        <v>465</v>
      </c>
      <c r="E243" s="18" t="s">
        <v>465</v>
      </c>
      <c r="F243" s="35">
        <v>600</v>
      </c>
      <c r="G243" s="35"/>
      <c r="H243" s="35">
        <v>20</v>
      </c>
      <c r="I243" s="35">
        <v>350000</v>
      </c>
      <c r="J243" s="28"/>
    </row>
    <row r="244" spans="1:10" ht="20.25" customHeight="1" outlineLevel="2" x14ac:dyDescent="0.15">
      <c r="A244" s="65" t="s">
        <v>42</v>
      </c>
      <c r="B244" s="18" t="str">
        <f t="shared" ref="B244:B247" si="56">B243</f>
        <v>가평군</v>
      </c>
      <c r="C244" s="37" t="s">
        <v>457</v>
      </c>
      <c r="D244" s="18" t="s">
        <v>466</v>
      </c>
      <c r="E244" s="18" t="s">
        <v>466</v>
      </c>
      <c r="F244" s="35">
        <v>300</v>
      </c>
      <c r="G244" s="35"/>
      <c r="H244" s="35">
        <v>0</v>
      </c>
      <c r="I244" s="35">
        <v>271250</v>
      </c>
      <c r="J244" s="28"/>
    </row>
    <row r="245" spans="1:10" ht="20.25" customHeight="1" outlineLevel="2" x14ac:dyDescent="0.15">
      <c r="A245" s="65" t="s">
        <v>42</v>
      </c>
      <c r="B245" s="18" t="str">
        <f t="shared" si="56"/>
        <v>가평군</v>
      </c>
      <c r="C245" s="37" t="s">
        <v>458</v>
      </c>
      <c r="D245" s="18" t="s">
        <v>467</v>
      </c>
      <c r="E245" s="18" t="s">
        <v>467</v>
      </c>
      <c r="F245" s="35">
        <v>1000</v>
      </c>
      <c r="G245" s="35"/>
      <c r="H245" s="35">
        <v>20</v>
      </c>
      <c r="I245" s="35">
        <v>400000</v>
      </c>
      <c r="J245" s="28"/>
    </row>
    <row r="246" spans="1:10" ht="20.25" customHeight="1" outlineLevel="2" x14ac:dyDescent="0.15">
      <c r="A246" s="65" t="s">
        <v>42</v>
      </c>
      <c r="B246" s="18" t="str">
        <f t="shared" si="56"/>
        <v>가평군</v>
      </c>
      <c r="C246" s="37" t="s">
        <v>459</v>
      </c>
      <c r="D246" s="18" t="s">
        <v>468</v>
      </c>
      <c r="E246" s="18" t="s">
        <v>468</v>
      </c>
      <c r="F246" s="35">
        <v>110</v>
      </c>
      <c r="G246" s="35"/>
      <c r="H246" s="35">
        <v>4</v>
      </c>
      <c r="I246" s="35">
        <v>40000</v>
      </c>
      <c r="J246" s="28"/>
    </row>
    <row r="247" spans="1:10" ht="20.25" customHeight="1" outlineLevel="2" x14ac:dyDescent="0.15">
      <c r="A247" s="65" t="s">
        <v>42</v>
      </c>
      <c r="B247" s="18" t="str">
        <f t="shared" si="56"/>
        <v>가평군</v>
      </c>
      <c r="C247" s="37" t="s">
        <v>460</v>
      </c>
      <c r="D247" s="18" t="s">
        <v>469</v>
      </c>
      <c r="E247" s="18" t="s">
        <v>469</v>
      </c>
      <c r="F247" s="35">
        <v>700</v>
      </c>
      <c r="G247" s="35"/>
      <c r="H247" s="35">
        <v>30</v>
      </c>
      <c r="I247" s="35">
        <v>250000</v>
      </c>
      <c r="J247" s="28"/>
    </row>
    <row r="248" spans="1:10" ht="20.25" customHeight="1" x14ac:dyDescent="0.15">
      <c r="B248" s="7" t="s">
        <v>11</v>
      </c>
      <c r="C248" s="7" t="s">
        <v>46</v>
      </c>
      <c r="D248" s="8"/>
      <c r="E248" s="8"/>
      <c r="F248" s="9">
        <f>SUM(F249)</f>
        <v>2488</v>
      </c>
      <c r="G248" s="10">
        <f t="shared" ref="G248:I248" si="57">SUM(G249)</f>
        <v>0</v>
      </c>
      <c r="H248" s="10">
        <f t="shared" si="57"/>
        <v>153</v>
      </c>
      <c r="I248" s="10">
        <f t="shared" si="57"/>
        <v>1707000</v>
      </c>
      <c r="J248" s="10"/>
    </row>
    <row r="249" spans="1:10" ht="20.25" customHeight="1" outlineLevel="1" x14ac:dyDescent="0.15">
      <c r="B249" s="29" t="s">
        <v>17</v>
      </c>
      <c r="C249" s="29" t="s">
        <v>35</v>
      </c>
      <c r="D249" s="29"/>
      <c r="E249" s="29"/>
      <c r="F249" s="11">
        <f>SUM(F250:F254)</f>
        <v>2488</v>
      </c>
      <c r="G249" s="12">
        <f t="shared" ref="G249:I249" si="58">SUM(G250:G254)</f>
        <v>0</v>
      </c>
      <c r="H249" s="12">
        <f t="shared" si="58"/>
        <v>153</v>
      </c>
      <c r="I249" s="12">
        <f t="shared" si="58"/>
        <v>1707000</v>
      </c>
      <c r="J249" s="29"/>
    </row>
    <row r="250" spans="1:10" ht="20.25" customHeight="1" outlineLevel="2" x14ac:dyDescent="0.15">
      <c r="A250" s="65" t="s">
        <v>968</v>
      </c>
      <c r="B250" s="18" t="str">
        <f>C249</f>
        <v>김포시</v>
      </c>
      <c r="C250" s="42" t="s">
        <v>470</v>
      </c>
      <c r="D250" s="21" t="s">
        <v>471</v>
      </c>
      <c r="E250" s="21" t="s">
        <v>472</v>
      </c>
      <c r="F250" s="43">
        <v>825</v>
      </c>
      <c r="G250" s="43">
        <v>0</v>
      </c>
      <c r="H250" s="43">
        <v>0</v>
      </c>
      <c r="I250" s="43">
        <v>700000</v>
      </c>
      <c r="J250" s="44"/>
    </row>
    <row r="251" spans="1:10" ht="20.25" customHeight="1" outlineLevel="2" x14ac:dyDescent="0.15">
      <c r="A251" s="65" t="s">
        <v>968</v>
      </c>
      <c r="B251" s="18" t="str">
        <f>B250</f>
        <v>김포시</v>
      </c>
      <c r="C251" s="40" t="s">
        <v>473</v>
      </c>
      <c r="D251" s="18" t="s">
        <v>474</v>
      </c>
      <c r="E251" s="18" t="s">
        <v>475</v>
      </c>
      <c r="F251" s="31">
        <v>885</v>
      </c>
      <c r="G251" s="31">
        <v>0</v>
      </c>
      <c r="H251" s="31">
        <v>0</v>
      </c>
      <c r="I251" s="31">
        <v>450000</v>
      </c>
      <c r="J251" s="40"/>
    </row>
    <row r="252" spans="1:10" ht="20.25" customHeight="1" outlineLevel="2" x14ac:dyDescent="0.15">
      <c r="A252" s="65" t="s">
        <v>968</v>
      </c>
      <c r="B252" s="18" t="str">
        <f t="shared" ref="B252:B254" si="59">B251</f>
        <v>김포시</v>
      </c>
      <c r="C252" s="40" t="s">
        <v>476</v>
      </c>
      <c r="D252" s="18"/>
      <c r="E252" s="18"/>
      <c r="F252" s="31">
        <v>660</v>
      </c>
      <c r="G252" s="31">
        <v>0</v>
      </c>
      <c r="H252" s="31">
        <v>52</v>
      </c>
      <c r="I252" s="31">
        <v>370000</v>
      </c>
      <c r="J252" s="40"/>
    </row>
    <row r="253" spans="1:10" ht="20.25" customHeight="1" outlineLevel="2" x14ac:dyDescent="0.15">
      <c r="A253" s="65" t="s">
        <v>968</v>
      </c>
      <c r="B253" s="18" t="str">
        <f t="shared" si="59"/>
        <v>김포시</v>
      </c>
      <c r="C253" s="40" t="s">
        <v>477</v>
      </c>
      <c r="D253" s="18"/>
      <c r="E253" s="18"/>
      <c r="F253" s="31">
        <v>0</v>
      </c>
      <c r="G253" s="31">
        <v>0</v>
      </c>
      <c r="H253" s="31">
        <v>0</v>
      </c>
      <c r="I253" s="31">
        <v>87000</v>
      </c>
      <c r="J253" s="40"/>
    </row>
    <row r="254" spans="1:10" ht="20.25" customHeight="1" outlineLevel="2" x14ac:dyDescent="0.15">
      <c r="A254" s="65" t="s">
        <v>968</v>
      </c>
      <c r="B254" s="32" t="str">
        <f t="shared" si="59"/>
        <v>김포시</v>
      </c>
      <c r="C254" s="45" t="s">
        <v>478</v>
      </c>
      <c r="D254" s="32"/>
      <c r="E254" s="32"/>
      <c r="F254" s="34">
        <v>118</v>
      </c>
      <c r="G254" s="34">
        <v>0</v>
      </c>
      <c r="H254" s="34">
        <v>101</v>
      </c>
      <c r="I254" s="34">
        <v>100000</v>
      </c>
      <c r="J254" s="45"/>
    </row>
    <row r="255" spans="1:10" ht="20.25" customHeight="1" x14ac:dyDescent="0.15"/>
    <row r="256" spans="1:10" ht="20.25" customHeight="1" x14ac:dyDescent="0.15"/>
    <row r="257" ht="20.25" customHeight="1" x14ac:dyDescent="0.15"/>
    <row r="258" ht="20.25" customHeight="1" x14ac:dyDescent="0.15"/>
    <row r="259" ht="20.25" customHeight="1" x14ac:dyDescent="0.15"/>
    <row r="260" ht="20.25" customHeight="1" x14ac:dyDescent="0.15"/>
    <row r="261" ht="20.25" customHeight="1" x14ac:dyDescent="0.15"/>
    <row r="262" ht="20.25" customHeight="1" x14ac:dyDescent="0.15"/>
    <row r="263" ht="20.25" customHeight="1" x14ac:dyDescent="0.15"/>
    <row r="264" ht="20.25" customHeight="1" x14ac:dyDescent="0.15"/>
    <row r="265" ht="20.25" customHeight="1" x14ac:dyDescent="0.15"/>
    <row r="266" ht="20.25" customHeight="1" x14ac:dyDescent="0.15"/>
    <row r="267" ht="20.25" customHeight="1" x14ac:dyDescent="0.15"/>
    <row r="268" ht="20.25" customHeight="1" x14ac:dyDescent="0.15"/>
    <row r="269" ht="20.25" customHeight="1" x14ac:dyDescent="0.15"/>
    <row r="270" ht="20.25" customHeight="1" x14ac:dyDescent="0.15"/>
    <row r="271" ht="20.25" customHeight="1" x14ac:dyDescent="0.15"/>
    <row r="272" ht="20.25" customHeight="1" x14ac:dyDescent="0.15"/>
    <row r="273" ht="20.25" customHeight="1" x14ac:dyDescent="0.15"/>
    <row r="274" ht="20.25" customHeight="1" x14ac:dyDescent="0.15"/>
    <row r="275" ht="20.25" customHeight="1" x14ac:dyDescent="0.15"/>
    <row r="276" ht="20.25" customHeight="1" x14ac:dyDescent="0.15"/>
    <row r="277" ht="20.25" customHeight="1" x14ac:dyDescent="0.15"/>
    <row r="278" ht="20.25" customHeight="1" x14ac:dyDescent="0.15"/>
    <row r="279" ht="20.25" customHeight="1" x14ac:dyDescent="0.15"/>
    <row r="280" ht="20.25" customHeight="1" x14ac:dyDescent="0.15"/>
    <row r="281" ht="20.25" customHeight="1" x14ac:dyDescent="0.15"/>
    <row r="282" ht="20.25" customHeight="1" x14ac:dyDescent="0.15"/>
    <row r="283" ht="20.25" customHeight="1" x14ac:dyDescent="0.15"/>
    <row r="284" ht="20.25" customHeight="1" x14ac:dyDescent="0.15"/>
    <row r="285" ht="20.25" customHeight="1" x14ac:dyDescent="0.15"/>
    <row r="286" ht="20.25" customHeight="1" x14ac:dyDescent="0.15"/>
    <row r="287" ht="20.25" customHeight="1" x14ac:dyDescent="0.15"/>
    <row r="288" ht="20.25" customHeight="1" x14ac:dyDescent="0.15"/>
    <row r="289" ht="20.25" customHeight="1" x14ac:dyDescent="0.15"/>
  </sheetData>
  <autoFilter ref="A5:J254" xr:uid="{5F6F408B-466E-4FC5-9EB6-AACA8CC95070}"/>
  <mergeCells count="8">
    <mergeCell ref="I2:I3"/>
    <mergeCell ref="J2:J3"/>
    <mergeCell ref="B2:B3"/>
    <mergeCell ref="C2:C3"/>
    <mergeCell ref="D2:E2"/>
    <mergeCell ref="F2:F3"/>
    <mergeCell ref="G2:G3"/>
    <mergeCell ref="H2:H3"/>
  </mergeCells>
  <phoneticPr fontId="3" type="noConversion"/>
  <pageMargins left="0.35433070866141736" right="0.35433070866141736" top="0.78740157480314965" bottom="0.78740157480314965" header="0.51181102362204722" footer="0.51181102362204722"/>
  <pageSetup paperSize="8" scale="72" fitToHeight="0" orientation="portrait" r:id="rId1"/>
  <headerFooter alignWithMargins="0"/>
  <rowBreaks count="1" manualBreakCount="1">
    <brk id="85" min="1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5B95E-7478-4AA9-A8FA-9E6E8A77BCCC}">
  <sheetPr>
    <pageSetUpPr fitToPage="1"/>
  </sheetPr>
  <dimension ref="A1:J118"/>
  <sheetViews>
    <sheetView showGridLines="0" view="pageBreakPreview" zoomScaleNormal="85" zoomScaleSheetLayoutView="100" workbookViewId="0">
      <pane ySplit="4" topLeftCell="A65" activePane="bottomLeft" state="frozen"/>
      <selection pane="bottomLeft" activeCell="C75" sqref="C75"/>
    </sheetView>
  </sheetViews>
  <sheetFormatPr defaultRowHeight="13.5" outlineLevelRow="2" x14ac:dyDescent="0.15"/>
  <cols>
    <col min="1" max="1" width="9" style="2"/>
    <col min="2" max="2" width="8.875" style="2" customWidth="1"/>
    <col min="3" max="3" width="42.375" style="2" bestFit="1" customWidth="1"/>
    <col min="4" max="5" width="19.25" style="2" customWidth="1"/>
    <col min="6" max="6" width="17.375" style="2" customWidth="1"/>
    <col min="7" max="8" width="12.125" style="2" customWidth="1"/>
    <col min="9" max="9" width="17.75" style="2" customWidth="1"/>
    <col min="10" max="10" width="29.875" style="19" bestFit="1" customWidth="1"/>
    <col min="11" max="256" width="9" style="2"/>
    <col min="257" max="257" width="8.875" style="2" customWidth="1"/>
    <col min="258" max="258" width="42.375" style="2" bestFit="1" customWidth="1"/>
    <col min="259" max="260" width="19.25" style="2" customWidth="1"/>
    <col min="261" max="261" width="17.375" style="2" customWidth="1"/>
    <col min="262" max="263" width="12.125" style="2" customWidth="1"/>
    <col min="264" max="264" width="17.75" style="2" customWidth="1"/>
    <col min="265" max="265" width="29.875" style="2" bestFit="1" customWidth="1"/>
    <col min="266" max="266" width="13" style="2" bestFit="1" customWidth="1"/>
    <col min="267" max="512" width="9" style="2"/>
    <col min="513" max="513" width="8.875" style="2" customWidth="1"/>
    <col min="514" max="514" width="42.375" style="2" bestFit="1" customWidth="1"/>
    <col min="515" max="516" width="19.25" style="2" customWidth="1"/>
    <col min="517" max="517" width="17.375" style="2" customWidth="1"/>
    <col min="518" max="519" width="12.125" style="2" customWidth="1"/>
    <col min="520" max="520" width="17.75" style="2" customWidth="1"/>
    <col min="521" max="521" width="29.875" style="2" bestFit="1" customWidth="1"/>
    <col min="522" max="522" width="13" style="2" bestFit="1" customWidth="1"/>
    <col min="523" max="768" width="9" style="2"/>
    <col min="769" max="769" width="8.875" style="2" customWidth="1"/>
    <col min="770" max="770" width="42.375" style="2" bestFit="1" customWidth="1"/>
    <col min="771" max="772" width="19.25" style="2" customWidth="1"/>
    <col min="773" max="773" width="17.375" style="2" customWidth="1"/>
    <col min="774" max="775" width="12.125" style="2" customWidth="1"/>
    <col min="776" max="776" width="17.75" style="2" customWidth="1"/>
    <col min="777" max="777" width="29.875" style="2" bestFit="1" customWidth="1"/>
    <col min="778" max="778" width="13" style="2" bestFit="1" customWidth="1"/>
    <col min="779" max="1024" width="9" style="2"/>
    <col min="1025" max="1025" width="8.875" style="2" customWidth="1"/>
    <col min="1026" max="1026" width="42.375" style="2" bestFit="1" customWidth="1"/>
    <col min="1027" max="1028" width="19.25" style="2" customWidth="1"/>
    <col min="1029" max="1029" width="17.375" style="2" customWidth="1"/>
    <col min="1030" max="1031" width="12.125" style="2" customWidth="1"/>
    <col min="1032" max="1032" width="17.75" style="2" customWidth="1"/>
    <col min="1033" max="1033" width="29.875" style="2" bestFit="1" customWidth="1"/>
    <col min="1034" max="1034" width="13" style="2" bestFit="1" customWidth="1"/>
    <col min="1035" max="1280" width="9" style="2"/>
    <col min="1281" max="1281" width="8.875" style="2" customWidth="1"/>
    <col min="1282" max="1282" width="42.375" style="2" bestFit="1" customWidth="1"/>
    <col min="1283" max="1284" width="19.25" style="2" customWidth="1"/>
    <col min="1285" max="1285" width="17.375" style="2" customWidth="1"/>
    <col min="1286" max="1287" width="12.125" style="2" customWidth="1"/>
    <col min="1288" max="1288" width="17.75" style="2" customWidth="1"/>
    <col min="1289" max="1289" width="29.875" style="2" bestFit="1" customWidth="1"/>
    <col min="1290" max="1290" width="13" style="2" bestFit="1" customWidth="1"/>
    <col min="1291" max="1536" width="9" style="2"/>
    <col min="1537" max="1537" width="8.875" style="2" customWidth="1"/>
    <col min="1538" max="1538" width="42.375" style="2" bestFit="1" customWidth="1"/>
    <col min="1539" max="1540" width="19.25" style="2" customWidth="1"/>
    <col min="1541" max="1541" width="17.375" style="2" customWidth="1"/>
    <col min="1542" max="1543" width="12.125" style="2" customWidth="1"/>
    <col min="1544" max="1544" width="17.75" style="2" customWidth="1"/>
    <col min="1545" max="1545" width="29.875" style="2" bestFit="1" customWidth="1"/>
    <col min="1546" max="1546" width="13" style="2" bestFit="1" customWidth="1"/>
    <col min="1547" max="1792" width="9" style="2"/>
    <col min="1793" max="1793" width="8.875" style="2" customWidth="1"/>
    <col min="1794" max="1794" width="42.375" style="2" bestFit="1" customWidth="1"/>
    <col min="1795" max="1796" width="19.25" style="2" customWidth="1"/>
    <col min="1797" max="1797" width="17.375" style="2" customWidth="1"/>
    <col min="1798" max="1799" width="12.125" style="2" customWidth="1"/>
    <col min="1800" max="1800" width="17.75" style="2" customWidth="1"/>
    <col min="1801" max="1801" width="29.875" style="2" bestFit="1" customWidth="1"/>
    <col min="1802" max="1802" width="13" style="2" bestFit="1" customWidth="1"/>
    <col min="1803" max="2048" width="9" style="2"/>
    <col min="2049" max="2049" width="8.875" style="2" customWidth="1"/>
    <col min="2050" max="2050" width="42.375" style="2" bestFit="1" customWidth="1"/>
    <col min="2051" max="2052" width="19.25" style="2" customWidth="1"/>
    <col min="2053" max="2053" width="17.375" style="2" customWidth="1"/>
    <col min="2054" max="2055" width="12.125" style="2" customWidth="1"/>
    <col min="2056" max="2056" width="17.75" style="2" customWidth="1"/>
    <col min="2057" max="2057" width="29.875" style="2" bestFit="1" customWidth="1"/>
    <col min="2058" max="2058" width="13" style="2" bestFit="1" customWidth="1"/>
    <col min="2059" max="2304" width="9" style="2"/>
    <col min="2305" max="2305" width="8.875" style="2" customWidth="1"/>
    <col min="2306" max="2306" width="42.375" style="2" bestFit="1" customWidth="1"/>
    <col min="2307" max="2308" width="19.25" style="2" customWidth="1"/>
    <col min="2309" max="2309" width="17.375" style="2" customWidth="1"/>
    <col min="2310" max="2311" width="12.125" style="2" customWidth="1"/>
    <col min="2312" max="2312" width="17.75" style="2" customWidth="1"/>
    <col min="2313" max="2313" width="29.875" style="2" bestFit="1" customWidth="1"/>
    <col min="2314" max="2314" width="13" style="2" bestFit="1" customWidth="1"/>
    <col min="2315" max="2560" width="9" style="2"/>
    <col min="2561" max="2561" width="8.875" style="2" customWidth="1"/>
    <col min="2562" max="2562" width="42.375" style="2" bestFit="1" customWidth="1"/>
    <col min="2563" max="2564" width="19.25" style="2" customWidth="1"/>
    <col min="2565" max="2565" width="17.375" style="2" customWidth="1"/>
    <col min="2566" max="2567" width="12.125" style="2" customWidth="1"/>
    <col min="2568" max="2568" width="17.75" style="2" customWidth="1"/>
    <col min="2569" max="2569" width="29.875" style="2" bestFit="1" customWidth="1"/>
    <col min="2570" max="2570" width="13" style="2" bestFit="1" customWidth="1"/>
    <col min="2571" max="2816" width="9" style="2"/>
    <col min="2817" max="2817" width="8.875" style="2" customWidth="1"/>
    <col min="2818" max="2818" width="42.375" style="2" bestFit="1" customWidth="1"/>
    <col min="2819" max="2820" width="19.25" style="2" customWidth="1"/>
    <col min="2821" max="2821" width="17.375" style="2" customWidth="1"/>
    <col min="2822" max="2823" width="12.125" style="2" customWidth="1"/>
    <col min="2824" max="2824" width="17.75" style="2" customWidth="1"/>
    <col min="2825" max="2825" width="29.875" style="2" bestFit="1" customWidth="1"/>
    <col min="2826" max="2826" width="13" style="2" bestFit="1" customWidth="1"/>
    <col min="2827" max="3072" width="9" style="2"/>
    <col min="3073" max="3073" width="8.875" style="2" customWidth="1"/>
    <col min="3074" max="3074" width="42.375" style="2" bestFit="1" customWidth="1"/>
    <col min="3075" max="3076" width="19.25" style="2" customWidth="1"/>
    <col min="3077" max="3077" width="17.375" style="2" customWidth="1"/>
    <col min="3078" max="3079" width="12.125" style="2" customWidth="1"/>
    <col min="3080" max="3080" width="17.75" style="2" customWidth="1"/>
    <col min="3081" max="3081" width="29.875" style="2" bestFit="1" customWidth="1"/>
    <col min="3082" max="3082" width="13" style="2" bestFit="1" customWidth="1"/>
    <col min="3083" max="3328" width="9" style="2"/>
    <col min="3329" max="3329" width="8.875" style="2" customWidth="1"/>
    <col min="3330" max="3330" width="42.375" style="2" bestFit="1" customWidth="1"/>
    <col min="3331" max="3332" width="19.25" style="2" customWidth="1"/>
    <col min="3333" max="3333" width="17.375" style="2" customWidth="1"/>
    <col min="3334" max="3335" width="12.125" style="2" customWidth="1"/>
    <col min="3336" max="3336" width="17.75" style="2" customWidth="1"/>
    <col min="3337" max="3337" width="29.875" style="2" bestFit="1" customWidth="1"/>
    <col min="3338" max="3338" width="13" style="2" bestFit="1" customWidth="1"/>
    <col min="3339" max="3584" width="9" style="2"/>
    <col min="3585" max="3585" width="8.875" style="2" customWidth="1"/>
    <col min="3586" max="3586" width="42.375" style="2" bestFit="1" customWidth="1"/>
    <col min="3587" max="3588" width="19.25" style="2" customWidth="1"/>
    <col min="3589" max="3589" width="17.375" style="2" customWidth="1"/>
    <col min="3590" max="3591" width="12.125" style="2" customWidth="1"/>
    <col min="3592" max="3592" width="17.75" style="2" customWidth="1"/>
    <col min="3593" max="3593" width="29.875" style="2" bestFit="1" customWidth="1"/>
    <col min="3594" max="3594" width="13" style="2" bestFit="1" customWidth="1"/>
    <col min="3595" max="3840" width="9" style="2"/>
    <col min="3841" max="3841" width="8.875" style="2" customWidth="1"/>
    <col min="3842" max="3842" width="42.375" style="2" bestFit="1" customWidth="1"/>
    <col min="3843" max="3844" width="19.25" style="2" customWidth="1"/>
    <col min="3845" max="3845" width="17.375" style="2" customWidth="1"/>
    <col min="3846" max="3847" width="12.125" style="2" customWidth="1"/>
    <col min="3848" max="3848" width="17.75" style="2" customWidth="1"/>
    <col min="3849" max="3849" width="29.875" style="2" bestFit="1" customWidth="1"/>
    <col min="3850" max="3850" width="13" style="2" bestFit="1" customWidth="1"/>
    <col min="3851" max="4096" width="9" style="2"/>
    <col min="4097" max="4097" width="8.875" style="2" customWidth="1"/>
    <col min="4098" max="4098" width="42.375" style="2" bestFit="1" customWidth="1"/>
    <col min="4099" max="4100" width="19.25" style="2" customWidth="1"/>
    <col min="4101" max="4101" width="17.375" style="2" customWidth="1"/>
    <col min="4102" max="4103" width="12.125" style="2" customWidth="1"/>
    <col min="4104" max="4104" width="17.75" style="2" customWidth="1"/>
    <col min="4105" max="4105" width="29.875" style="2" bestFit="1" customWidth="1"/>
    <col min="4106" max="4106" width="13" style="2" bestFit="1" customWidth="1"/>
    <col min="4107" max="4352" width="9" style="2"/>
    <col min="4353" max="4353" width="8.875" style="2" customWidth="1"/>
    <col min="4354" max="4354" width="42.375" style="2" bestFit="1" customWidth="1"/>
    <col min="4355" max="4356" width="19.25" style="2" customWidth="1"/>
    <col min="4357" max="4357" width="17.375" style="2" customWidth="1"/>
    <col min="4358" max="4359" width="12.125" style="2" customWidth="1"/>
    <col min="4360" max="4360" width="17.75" style="2" customWidth="1"/>
    <col min="4361" max="4361" width="29.875" style="2" bestFit="1" customWidth="1"/>
    <col min="4362" max="4362" width="13" style="2" bestFit="1" customWidth="1"/>
    <col min="4363" max="4608" width="9" style="2"/>
    <col min="4609" max="4609" width="8.875" style="2" customWidth="1"/>
    <col min="4610" max="4610" width="42.375" style="2" bestFit="1" customWidth="1"/>
    <col min="4611" max="4612" width="19.25" style="2" customWidth="1"/>
    <col min="4613" max="4613" width="17.375" style="2" customWidth="1"/>
    <col min="4614" max="4615" width="12.125" style="2" customWidth="1"/>
    <col min="4616" max="4616" width="17.75" style="2" customWidth="1"/>
    <col min="4617" max="4617" width="29.875" style="2" bestFit="1" customWidth="1"/>
    <col min="4618" max="4618" width="13" style="2" bestFit="1" customWidth="1"/>
    <col min="4619" max="4864" width="9" style="2"/>
    <col min="4865" max="4865" width="8.875" style="2" customWidth="1"/>
    <col min="4866" max="4866" width="42.375" style="2" bestFit="1" customWidth="1"/>
    <col min="4867" max="4868" width="19.25" style="2" customWidth="1"/>
    <col min="4869" max="4869" width="17.375" style="2" customWidth="1"/>
    <col min="4870" max="4871" width="12.125" style="2" customWidth="1"/>
    <col min="4872" max="4872" width="17.75" style="2" customWidth="1"/>
    <col min="4873" max="4873" width="29.875" style="2" bestFit="1" customWidth="1"/>
    <col min="4874" max="4874" width="13" style="2" bestFit="1" customWidth="1"/>
    <col min="4875" max="5120" width="9" style="2"/>
    <col min="5121" max="5121" width="8.875" style="2" customWidth="1"/>
    <col min="5122" max="5122" width="42.375" style="2" bestFit="1" customWidth="1"/>
    <col min="5123" max="5124" width="19.25" style="2" customWidth="1"/>
    <col min="5125" max="5125" width="17.375" style="2" customWidth="1"/>
    <col min="5126" max="5127" width="12.125" style="2" customWidth="1"/>
    <col min="5128" max="5128" width="17.75" style="2" customWidth="1"/>
    <col min="5129" max="5129" width="29.875" style="2" bestFit="1" customWidth="1"/>
    <col min="5130" max="5130" width="13" style="2" bestFit="1" customWidth="1"/>
    <col min="5131" max="5376" width="9" style="2"/>
    <col min="5377" max="5377" width="8.875" style="2" customWidth="1"/>
    <col min="5378" max="5378" width="42.375" style="2" bestFit="1" customWidth="1"/>
    <col min="5379" max="5380" width="19.25" style="2" customWidth="1"/>
    <col min="5381" max="5381" width="17.375" style="2" customWidth="1"/>
    <col min="5382" max="5383" width="12.125" style="2" customWidth="1"/>
    <col min="5384" max="5384" width="17.75" style="2" customWidth="1"/>
    <col min="5385" max="5385" width="29.875" style="2" bestFit="1" customWidth="1"/>
    <col min="5386" max="5386" width="13" style="2" bestFit="1" customWidth="1"/>
    <col min="5387" max="5632" width="9" style="2"/>
    <col min="5633" max="5633" width="8.875" style="2" customWidth="1"/>
    <col min="5634" max="5634" width="42.375" style="2" bestFit="1" customWidth="1"/>
    <col min="5635" max="5636" width="19.25" style="2" customWidth="1"/>
    <col min="5637" max="5637" width="17.375" style="2" customWidth="1"/>
    <col min="5638" max="5639" width="12.125" style="2" customWidth="1"/>
    <col min="5640" max="5640" width="17.75" style="2" customWidth="1"/>
    <col min="5641" max="5641" width="29.875" style="2" bestFit="1" customWidth="1"/>
    <col min="5642" max="5642" width="13" style="2" bestFit="1" customWidth="1"/>
    <col min="5643" max="5888" width="9" style="2"/>
    <col min="5889" max="5889" width="8.875" style="2" customWidth="1"/>
    <col min="5890" max="5890" width="42.375" style="2" bestFit="1" customWidth="1"/>
    <col min="5891" max="5892" width="19.25" style="2" customWidth="1"/>
    <col min="5893" max="5893" width="17.375" style="2" customWidth="1"/>
    <col min="5894" max="5895" width="12.125" style="2" customWidth="1"/>
    <col min="5896" max="5896" width="17.75" style="2" customWidth="1"/>
    <col min="5897" max="5897" width="29.875" style="2" bestFit="1" customWidth="1"/>
    <col min="5898" max="5898" width="13" style="2" bestFit="1" customWidth="1"/>
    <col min="5899" max="6144" width="9" style="2"/>
    <col min="6145" max="6145" width="8.875" style="2" customWidth="1"/>
    <col min="6146" max="6146" width="42.375" style="2" bestFit="1" customWidth="1"/>
    <col min="6147" max="6148" width="19.25" style="2" customWidth="1"/>
    <col min="6149" max="6149" width="17.375" style="2" customWidth="1"/>
    <col min="6150" max="6151" width="12.125" style="2" customWidth="1"/>
    <col min="6152" max="6152" width="17.75" style="2" customWidth="1"/>
    <col min="6153" max="6153" width="29.875" style="2" bestFit="1" customWidth="1"/>
    <col min="6154" max="6154" width="13" style="2" bestFit="1" customWidth="1"/>
    <col min="6155" max="6400" width="9" style="2"/>
    <col min="6401" max="6401" width="8.875" style="2" customWidth="1"/>
    <col min="6402" max="6402" width="42.375" style="2" bestFit="1" customWidth="1"/>
    <col min="6403" max="6404" width="19.25" style="2" customWidth="1"/>
    <col min="6405" max="6405" width="17.375" style="2" customWidth="1"/>
    <col min="6406" max="6407" width="12.125" style="2" customWidth="1"/>
    <col min="6408" max="6408" width="17.75" style="2" customWidth="1"/>
    <col min="6409" max="6409" width="29.875" style="2" bestFit="1" customWidth="1"/>
    <col min="6410" max="6410" width="13" style="2" bestFit="1" customWidth="1"/>
    <col min="6411" max="6656" width="9" style="2"/>
    <col min="6657" max="6657" width="8.875" style="2" customWidth="1"/>
    <col min="6658" max="6658" width="42.375" style="2" bestFit="1" customWidth="1"/>
    <col min="6659" max="6660" width="19.25" style="2" customWidth="1"/>
    <col min="6661" max="6661" width="17.375" style="2" customWidth="1"/>
    <col min="6662" max="6663" width="12.125" style="2" customWidth="1"/>
    <col min="6664" max="6664" width="17.75" style="2" customWidth="1"/>
    <col min="6665" max="6665" width="29.875" style="2" bestFit="1" customWidth="1"/>
    <col min="6666" max="6666" width="13" style="2" bestFit="1" customWidth="1"/>
    <col min="6667" max="6912" width="9" style="2"/>
    <col min="6913" max="6913" width="8.875" style="2" customWidth="1"/>
    <col min="6914" max="6914" width="42.375" style="2" bestFit="1" customWidth="1"/>
    <col min="6915" max="6916" width="19.25" style="2" customWidth="1"/>
    <col min="6917" max="6917" width="17.375" style="2" customWidth="1"/>
    <col min="6918" max="6919" width="12.125" style="2" customWidth="1"/>
    <col min="6920" max="6920" width="17.75" style="2" customWidth="1"/>
    <col min="6921" max="6921" width="29.875" style="2" bestFit="1" customWidth="1"/>
    <col min="6922" max="6922" width="13" style="2" bestFit="1" customWidth="1"/>
    <col min="6923" max="7168" width="9" style="2"/>
    <col min="7169" max="7169" width="8.875" style="2" customWidth="1"/>
    <col min="7170" max="7170" width="42.375" style="2" bestFit="1" customWidth="1"/>
    <col min="7171" max="7172" width="19.25" style="2" customWidth="1"/>
    <col min="7173" max="7173" width="17.375" style="2" customWidth="1"/>
    <col min="7174" max="7175" width="12.125" style="2" customWidth="1"/>
    <col min="7176" max="7176" width="17.75" style="2" customWidth="1"/>
    <col min="7177" max="7177" width="29.875" style="2" bestFit="1" customWidth="1"/>
    <col min="7178" max="7178" width="13" style="2" bestFit="1" customWidth="1"/>
    <col min="7179" max="7424" width="9" style="2"/>
    <col min="7425" max="7425" width="8.875" style="2" customWidth="1"/>
    <col min="7426" max="7426" width="42.375" style="2" bestFit="1" customWidth="1"/>
    <col min="7427" max="7428" width="19.25" style="2" customWidth="1"/>
    <col min="7429" max="7429" width="17.375" style="2" customWidth="1"/>
    <col min="7430" max="7431" width="12.125" style="2" customWidth="1"/>
    <col min="7432" max="7432" width="17.75" style="2" customWidth="1"/>
    <col min="7433" max="7433" width="29.875" style="2" bestFit="1" customWidth="1"/>
    <col min="7434" max="7434" width="13" style="2" bestFit="1" customWidth="1"/>
    <col min="7435" max="7680" width="9" style="2"/>
    <col min="7681" max="7681" width="8.875" style="2" customWidth="1"/>
    <col min="7682" max="7682" width="42.375" style="2" bestFit="1" customWidth="1"/>
    <col min="7683" max="7684" width="19.25" style="2" customWidth="1"/>
    <col min="7685" max="7685" width="17.375" style="2" customWidth="1"/>
    <col min="7686" max="7687" width="12.125" style="2" customWidth="1"/>
    <col min="7688" max="7688" width="17.75" style="2" customWidth="1"/>
    <col min="7689" max="7689" width="29.875" style="2" bestFit="1" customWidth="1"/>
    <col min="7690" max="7690" width="13" style="2" bestFit="1" customWidth="1"/>
    <col min="7691" max="7936" width="9" style="2"/>
    <col min="7937" max="7937" width="8.875" style="2" customWidth="1"/>
    <col min="7938" max="7938" width="42.375" style="2" bestFit="1" customWidth="1"/>
    <col min="7939" max="7940" width="19.25" style="2" customWidth="1"/>
    <col min="7941" max="7941" width="17.375" style="2" customWidth="1"/>
    <col min="7942" max="7943" width="12.125" style="2" customWidth="1"/>
    <col min="7944" max="7944" width="17.75" style="2" customWidth="1"/>
    <col min="7945" max="7945" width="29.875" style="2" bestFit="1" customWidth="1"/>
    <col min="7946" max="7946" width="13" style="2" bestFit="1" customWidth="1"/>
    <col min="7947" max="8192" width="9" style="2"/>
    <col min="8193" max="8193" width="8.875" style="2" customWidth="1"/>
    <col min="8194" max="8194" width="42.375" style="2" bestFit="1" customWidth="1"/>
    <col min="8195" max="8196" width="19.25" style="2" customWidth="1"/>
    <col min="8197" max="8197" width="17.375" style="2" customWidth="1"/>
    <col min="8198" max="8199" width="12.125" style="2" customWidth="1"/>
    <col min="8200" max="8200" width="17.75" style="2" customWidth="1"/>
    <col min="8201" max="8201" width="29.875" style="2" bestFit="1" customWidth="1"/>
    <col min="8202" max="8202" width="13" style="2" bestFit="1" customWidth="1"/>
    <col min="8203" max="8448" width="9" style="2"/>
    <col min="8449" max="8449" width="8.875" style="2" customWidth="1"/>
    <col min="8450" max="8450" width="42.375" style="2" bestFit="1" customWidth="1"/>
    <col min="8451" max="8452" width="19.25" style="2" customWidth="1"/>
    <col min="8453" max="8453" width="17.375" style="2" customWidth="1"/>
    <col min="8454" max="8455" width="12.125" style="2" customWidth="1"/>
    <col min="8456" max="8456" width="17.75" style="2" customWidth="1"/>
    <col min="8457" max="8457" width="29.875" style="2" bestFit="1" customWidth="1"/>
    <col min="8458" max="8458" width="13" style="2" bestFit="1" customWidth="1"/>
    <col min="8459" max="8704" width="9" style="2"/>
    <col min="8705" max="8705" width="8.875" style="2" customWidth="1"/>
    <col min="8706" max="8706" width="42.375" style="2" bestFit="1" customWidth="1"/>
    <col min="8707" max="8708" width="19.25" style="2" customWidth="1"/>
    <col min="8709" max="8709" width="17.375" style="2" customWidth="1"/>
    <col min="8710" max="8711" width="12.125" style="2" customWidth="1"/>
    <col min="8712" max="8712" width="17.75" style="2" customWidth="1"/>
    <col min="8713" max="8713" width="29.875" style="2" bestFit="1" customWidth="1"/>
    <col min="8714" max="8714" width="13" style="2" bestFit="1" customWidth="1"/>
    <col min="8715" max="8960" width="9" style="2"/>
    <col min="8961" max="8961" width="8.875" style="2" customWidth="1"/>
    <col min="8962" max="8962" width="42.375" style="2" bestFit="1" customWidth="1"/>
    <col min="8963" max="8964" width="19.25" style="2" customWidth="1"/>
    <col min="8965" max="8965" width="17.375" style="2" customWidth="1"/>
    <col min="8966" max="8967" width="12.125" style="2" customWidth="1"/>
    <col min="8968" max="8968" width="17.75" style="2" customWidth="1"/>
    <col min="8969" max="8969" width="29.875" style="2" bestFit="1" customWidth="1"/>
    <col min="8970" max="8970" width="13" style="2" bestFit="1" customWidth="1"/>
    <col min="8971" max="9216" width="9" style="2"/>
    <col min="9217" max="9217" width="8.875" style="2" customWidth="1"/>
    <col min="9218" max="9218" width="42.375" style="2" bestFit="1" customWidth="1"/>
    <col min="9219" max="9220" width="19.25" style="2" customWidth="1"/>
    <col min="9221" max="9221" width="17.375" style="2" customWidth="1"/>
    <col min="9222" max="9223" width="12.125" style="2" customWidth="1"/>
    <col min="9224" max="9224" width="17.75" style="2" customWidth="1"/>
    <col min="9225" max="9225" width="29.875" style="2" bestFit="1" customWidth="1"/>
    <col min="9226" max="9226" width="13" style="2" bestFit="1" customWidth="1"/>
    <col min="9227" max="9472" width="9" style="2"/>
    <col min="9473" max="9473" width="8.875" style="2" customWidth="1"/>
    <col min="9474" max="9474" width="42.375" style="2" bestFit="1" customWidth="1"/>
    <col min="9475" max="9476" width="19.25" style="2" customWidth="1"/>
    <col min="9477" max="9477" width="17.375" style="2" customWidth="1"/>
    <col min="9478" max="9479" width="12.125" style="2" customWidth="1"/>
    <col min="9480" max="9480" width="17.75" style="2" customWidth="1"/>
    <col min="9481" max="9481" width="29.875" style="2" bestFit="1" customWidth="1"/>
    <col min="9482" max="9482" width="13" style="2" bestFit="1" customWidth="1"/>
    <col min="9483" max="9728" width="9" style="2"/>
    <col min="9729" max="9729" width="8.875" style="2" customWidth="1"/>
    <col min="9730" max="9730" width="42.375" style="2" bestFit="1" customWidth="1"/>
    <col min="9731" max="9732" width="19.25" style="2" customWidth="1"/>
    <col min="9733" max="9733" width="17.375" style="2" customWidth="1"/>
    <col min="9734" max="9735" width="12.125" style="2" customWidth="1"/>
    <col min="9736" max="9736" width="17.75" style="2" customWidth="1"/>
    <col min="9737" max="9737" width="29.875" style="2" bestFit="1" customWidth="1"/>
    <col min="9738" max="9738" width="13" style="2" bestFit="1" customWidth="1"/>
    <col min="9739" max="9984" width="9" style="2"/>
    <col min="9985" max="9985" width="8.875" style="2" customWidth="1"/>
    <col min="9986" max="9986" width="42.375" style="2" bestFit="1" customWidth="1"/>
    <col min="9987" max="9988" width="19.25" style="2" customWidth="1"/>
    <col min="9989" max="9989" width="17.375" style="2" customWidth="1"/>
    <col min="9990" max="9991" width="12.125" style="2" customWidth="1"/>
    <col min="9992" max="9992" width="17.75" style="2" customWidth="1"/>
    <col min="9993" max="9993" width="29.875" style="2" bestFit="1" customWidth="1"/>
    <col min="9994" max="9994" width="13" style="2" bestFit="1" customWidth="1"/>
    <col min="9995" max="10240" width="9" style="2"/>
    <col min="10241" max="10241" width="8.875" style="2" customWidth="1"/>
    <col min="10242" max="10242" width="42.375" style="2" bestFit="1" customWidth="1"/>
    <col min="10243" max="10244" width="19.25" style="2" customWidth="1"/>
    <col min="10245" max="10245" width="17.375" style="2" customWidth="1"/>
    <col min="10246" max="10247" width="12.125" style="2" customWidth="1"/>
    <col min="10248" max="10248" width="17.75" style="2" customWidth="1"/>
    <col min="10249" max="10249" width="29.875" style="2" bestFit="1" customWidth="1"/>
    <col min="10250" max="10250" width="13" style="2" bestFit="1" customWidth="1"/>
    <col min="10251" max="10496" width="9" style="2"/>
    <col min="10497" max="10497" width="8.875" style="2" customWidth="1"/>
    <col min="10498" max="10498" width="42.375" style="2" bestFit="1" customWidth="1"/>
    <col min="10499" max="10500" width="19.25" style="2" customWidth="1"/>
    <col min="10501" max="10501" width="17.375" style="2" customWidth="1"/>
    <col min="10502" max="10503" width="12.125" style="2" customWidth="1"/>
    <col min="10504" max="10504" width="17.75" style="2" customWidth="1"/>
    <col min="10505" max="10505" width="29.875" style="2" bestFit="1" customWidth="1"/>
    <col min="10506" max="10506" width="13" style="2" bestFit="1" customWidth="1"/>
    <col min="10507" max="10752" width="9" style="2"/>
    <col min="10753" max="10753" width="8.875" style="2" customWidth="1"/>
    <col min="10754" max="10754" width="42.375" style="2" bestFit="1" customWidth="1"/>
    <col min="10755" max="10756" width="19.25" style="2" customWidth="1"/>
    <col min="10757" max="10757" width="17.375" style="2" customWidth="1"/>
    <col min="10758" max="10759" width="12.125" style="2" customWidth="1"/>
    <col min="10760" max="10760" width="17.75" style="2" customWidth="1"/>
    <col min="10761" max="10761" width="29.875" style="2" bestFit="1" customWidth="1"/>
    <col min="10762" max="10762" width="13" style="2" bestFit="1" customWidth="1"/>
    <col min="10763" max="11008" width="9" style="2"/>
    <col min="11009" max="11009" width="8.875" style="2" customWidth="1"/>
    <col min="11010" max="11010" width="42.375" style="2" bestFit="1" customWidth="1"/>
    <col min="11011" max="11012" width="19.25" style="2" customWidth="1"/>
    <col min="11013" max="11013" width="17.375" style="2" customWidth="1"/>
    <col min="11014" max="11015" width="12.125" style="2" customWidth="1"/>
    <col min="11016" max="11016" width="17.75" style="2" customWidth="1"/>
    <col min="11017" max="11017" width="29.875" style="2" bestFit="1" customWidth="1"/>
    <col min="11018" max="11018" width="13" style="2" bestFit="1" customWidth="1"/>
    <col min="11019" max="11264" width="9" style="2"/>
    <col min="11265" max="11265" width="8.875" style="2" customWidth="1"/>
    <col min="11266" max="11266" width="42.375" style="2" bestFit="1" customWidth="1"/>
    <col min="11267" max="11268" width="19.25" style="2" customWidth="1"/>
    <col min="11269" max="11269" width="17.375" style="2" customWidth="1"/>
    <col min="11270" max="11271" width="12.125" style="2" customWidth="1"/>
    <col min="11272" max="11272" width="17.75" style="2" customWidth="1"/>
    <col min="11273" max="11273" width="29.875" style="2" bestFit="1" customWidth="1"/>
    <col min="11274" max="11274" width="13" style="2" bestFit="1" customWidth="1"/>
    <col min="11275" max="11520" width="9" style="2"/>
    <col min="11521" max="11521" width="8.875" style="2" customWidth="1"/>
    <col min="11522" max="11522" width="42.375" style="2" bestFit="1" customWidth="1"/>
    <col min="11523" max="11524" width="19.25" style="2" customWidth="1"/>
    <col min="11525" max="11525" width="17.375" style="2" customWidth="1"/>
    <col min="11526" max="11527" width="12.125" style="2" customWidth="1"/>
    <col min="11528" max="11528" width="17.75" style="2" customWidth="1"/>
    <col min="11529" max="11529" width="29.875" style="2" bestFit="1" customWidth="1"/>
    <col min="11530" max="11530" width="13" style="2" bestFit="1" customWidth="1"/>
    <col min="11531" max="11776" width="9" style="2"/>
    <col min="11777" max="11777" width="8.875" style="2" customWidth="1"/>
    <col min="11778" max="11778" width="42.375" style="2" bestFit="1" customWidth="1"/>
    <col min="11779" max="11780" width="19.25" style="2" customWidth="1"/>
    <col min="11781" max="11781" width="17.375" style="2" customWidth="1"/>
    <col min="11782" max="11783" width="12.125" style="2" customWidth="1"/>
    <col min="11784" max="11784" width="17.75" style="2" customWidth="1"/>
    <col min="11785" max="11785" width="29.875" style="2" bestFit="1" customWidth="1"/>
    <col min="11786" max="11786" width="13" style="2" bestFit="1" customWidth="1"/>
    <col min="11787" max="12032" width="9" style="2"/>
    <col min="12033" max="12033" width="8.875" style="2" customWidth="1"/>
    <col min="12034" max="12034" width="42.375" style="2" bestFit="1" customWidth="1"/>
    <col min="12035" max="12036" width="19.25" style="2" customWidth="1"/>
    <col min="12037" max="12037" width="17.375" style="2" customWidth="1"/>
    <col min="12038" max="12039" width="12.125" style="2" customWidth="1"/>
    <col min="12040" max="12040" width="17.75" style="2" customWidth="1"/>
    <col min="12041" max="12041" width="29.875" style="2" bestFit="1" customWidth="1"/>
    <col min="12042" max="12042" width="13" style="2" bestFit="1" customWidth="1"/>
    <col min="12043" max="12288" width="9" style="2"/>
    <col min="12289" max="12289" width="8.875" style="2" customWidth="1"/>
    <col min="12290" max="12290" width="42.375" style="2" bestFit="1" customWidth="1"/>
    <col min="12291" max="12292" width="19.25" style="2" customWidth="1"/>
    <col min="12293" max="12293" width="17.375" style="2" customWidth="1"/>
    <col min="12294" max="12295" width="12.125" style="2" customWidth="1"/>
    <col min="12296" max="12296" width="17.75" style="2" customWidth="1"/>
    <col min="12297" max="12297" width="29.875" style="2" bestFit="1" customWidth="1"/>
    <col min="12298" max="12298" width="13" style="2" bestFit="1" customWidth="1"/>
    <col min="12299" max="12544" width="9" style="2"/>
    <col min="12545" max="12545" width="8.875" style="2" customWidth="1"/>
    <col min="12546" max="12546" width="42.375" style="2" bestFit="1" customWidth="1"/>
    <col min="12547" max="12548" width="19.25" style="2" customWidth="1"/>
    <col min="12549" max="12549" width="17.375" style="2" customWidth="1"/>
    <col min="12550" max="12551" width="12.125" style="2" customWidth="1"/>
    <col min="12552" max="12552" width="17.75" style="2" customWidth="1"/>
    <col min="12553" max="12553" width="29.875" style="2" bestFit="1" customWidth="1"/>
    <col min="12554" max="12554" width="13" style="2" bestFit="1" customWidth="1"/>
    <col min="12555" max="12800" width="9" style="2"/>
    <col min="12801" max="12801" width="8.875" style="2" customWidth="1"/>
    <col min="12802" max="12802" width="42.375" style="2" bestFit="1" customWidth="1"/>
    <col min="12803" max="12804" width="19.25" style="2" customWidth="1"/>
    <col min="12805" max="12805" width="17.375" style="2" customWidth="1"/>
    <col min="12806" max="12807" width="12.125" style="2" customWidth="1"/>
    <col min="12808" max="12808" width="17.75" style="2" customWidth="1"/>
    <col min="12809" max="12809" width="29.875" style="2" bestFit="1" customWidth="1"/>
    <col min="12810" max="12810" width="13" style="2" bestFit="1" customWidth="1"/>
    <col min="12811" max="13056" width="9" style="2"/>
    <col min="13057" max="13057" width="8.875" style="2" customWidth="1"/>
    <col min="13058" max="13058" width="42.375" style="2" bestFit="1" customWidth="1"/>
    <col min="13059" max="13060" width="19.25" style="2" customWidth="1"/>
    <col min="13061" max="13061" width="17.375" style="2" customWidth="1"/>
    <col min="13062" max="13063" width="12.125" style="2" customWidth="1"/>
    <col min="13064" max="13064" width="17.75" style="2" customWidth="1"/>
    <col min="13065" max="13065" width="29.875" style="2" bestFit="1" customWidth="1"/>
    <col min="13066" max="13066" width="13" style="2" bestFit="1" customWidth="1"/>
    <col min="13067" max="13312" width="9" style="2"/>
    <col min="13313" max="13313" width="8.875" style="2" customWidth="1"/>
    <col min="13314" max="13314" width="42.375" style="2" bestFit="1" customWidth="1"/>
    <col min="13315" max="13316" width="19.25" style="2" customWidth="1"/>
    <col min="13317" max="13317" width="17.375" style="2" customWidth="1"/>
    <col min="13318" max="13319" width="12.125" style="2" customWidth="1"/>
    <col min="13320" max="13320" width="17.75" style="2" customWidth="1"/>
    <col min="13321" max="13321" width="29.875" style="2" bestFit="1" customWidth="1"/>
    <col min="13322" max="13322" width="13" style="2" bestFit="1" customWidth="1"/>
    <col min="13323" max="13568" width="9" style="2"/>
    <col min="13569" max="13569" width="8.875" style="2" customWidth="1"/>
    <col min="13570" max="13570" width="42.375" style="2" bestFit="1" customWidth="1"/>
    <col min="13571" max="13572" width="19.25" style="2" customWidth="1"/>
    <col min="13573" max="13573" width="17.375" style="2" customWidth="1"/>
    <col min="13574" max="13575" width="12.125" style="2" customWidth="1"/>
    <col min="13576" max="13576" width="17.75" style="2" customWidth="1"/>
    <col min="13577" max="13577" width="29.875" style="2" bestFit="1" customWidth="1"/>
    <col min="13578" max="13578" width="13" style="2" bestFit="1" customWidth="1"/>
    <col min="13579" max="13824" width="9" style="2"/>
    <col min="13825" max="13825" width="8.875" style="2" customWidth="1"/>
    <col min="13826" max="13826" width="42.375" style="2" bestFit="1" customWidth="1"/>
    <col min="13827" max="13828" width="19.25" style="2" customWidth="1"/>
    <col min="13829" max="13829" width="17.375" style="2" customWidth="1"/>
    <col min="13830" max="13831" width="12.125" style="2" customWidth="1"/>
    <col min="13832" max="13832" width="17.75" style="2" customWidth="1"/>
    <col min="13833" max="13833" width="29.875" style="2" bestFit="1" customWidth="1"/>
    <col min="13834" max="13834" width="13" style="2" bestFit="1" customWidth="1"/>
    <col min="13835" max="14080" width="9" style="2"/>
    <col min="14081" max="14081" width="8.875" style="2" customWidth="1"/>
    <col min="14082" max="14082" width="42.375" style="2" bestFit="1" customWidth="1"/>
    <col min="14083" max="14084" width="19.25" style="2" customWidth="1"/>
    <col min="14085" max="14085" width="17.375" style="2" customWidth="1"/>
    <col min="14086" max="14087" width="12.125" style="2" customWidth="1"/>
    <col min="14088" max="14088" width="17.75" style="2" customWidth="1"/>
    <col min="14089" max="14089" width="29.875" style="2" bestFit="1" customWidth="1"/>
    <col min="14090" max="14090" width="13" style="2" bestFit="1" customWidth="1"/>
    <col min="14091" max="14336" width="9" style="2"/>
    <col min="14337" max="14337" width="8.875" style="2" customWidth="1"/>
    <col min="14338" max="14338" width="42.375" style="2" bestFit="1" customWidth="1"/>
    <col min="14339" max="14340" width="19.25" style="2" customWidth="1"/>
    <col min="14341" max="14341" width="17.375" style="2" customWidth="1"/>
    <col min="14342" max="14343" width="12.125" style="2" customWidth="1"/>
    <col min="14344" max="14344" width="17.75" style="2" customWidth="1"/>
    <col min="14345" max="14345" width="29.875" style="2" bestFit="1" customWidth="1"/>
    <col min="14346" max="14346" width="13" style="2" bestFit="1" customWidth="1"/>
    <col min="14347" max="14592" width="9" style="2"/>
    <col min="14593" max="14593" width="8.875" style="2" customWidth="1"/>
    <col min="14594" max="14594" width="42.375" style="2" bestFit="1" customWidth="1"/>
    <col min="14595" max="14596" width="19.25" style="2" customWidth="1"/>
    <col min="14597" max="14597" width="17.375" style="2" customWidth="1"/>
    <col min="14598" max="14599" width="12.125" style="2" customWidth="1"/>
    <col min="14600" max="14600" width="17.75" style="2" customWidth="1"/>
    <col min="14601" max="14601" width="29.875" style="2" bestFit="1" customWidth="1"/>
    <col min="14602" max="14602" width="13" style="2" bestFit="1" customWidth="1"/>
    <col min="14603" max="14848" width="9" style="2"/>
    <col min="14849" max="14849" width="8.875" style="2" customWidth="1"/>
    <col min="14850" max="14850" width="42.375" style="2" bestFit="1" customWidth="1"/>
    <col min="14851" max="14852" width="19.25" style="2" customWidth="1"/>
    <col min="14853" max="14853" width="17.375" style="2" customWidth="1"/>
    <col min="14854" max="14855" width="12.125" style="2" customWidth="1"/>
    <col min="14856" max="14856" width="17.75" style="2" customWidth="1"/>
    <col min="14857" max="14857" width="29.875" style="2" bestFit="1" customWidth="1"/>
    <col min="14858" max="14858" width="13" style="2" bestFit="1" customWidth="1"/>
    <col min="14859" max="15104" width="9" style="2"/>
    <col min="15105" max="15105" width="8.875" style="2" customWidth="1"/>
    <col min="15106" max="15106" width="42.375" style="2" bestFit="1" customWidth="1"/>
    <col min="15107" max="15108" width="19.25" style="2" customWidth="1"/>
    <col min="15109" max="15109" width="17.375" style="2" customWidth="1"/>
    <col min="15110" max="15111" width="12.125" style="2" customWidth="1"/>
    <col min="15112" max="15112" width="17.75" style="2" customWidth="1"/>
    <col min="15113" max="15113" width="29.875" style="2" bestFit="1" customWidth="1"/>
    <col min="15114" max="15114" width="13" style="2" bestFit="1" customWidth="1"/>
    <col min="15115" max="15360" width="9" style="2"/>
    <col min="15361" max="15361" width="8.875" style="2" customWidth="1"/>
    <col min="15362" max="15362" width="42.375" style="2" bestFit="1" customWidth="1"/>
    <col min="15363" max="15364" width="19.25" style="2" customWidth="1"/>
    <col min="15365" max="15365" width="17.375" style="2" customWidth="1"/>
    <col min="15366" max="15367" width="12.125" style="2" customWidth="1"/>
    <col min="15368" max="15368" width="17.75" style="2" customWidth="1"/>
    <col min="15369" max="15369" width="29.875" style="2" bestFit="1" customWidth="1"/>
    <col min="15370" max="15370" width="13" style="2" bestFit="1" customWidth="1"/>
    <col min="15371" max="15616" width="9" style="2"/>
    <col min="15617" max="15617" width="8.875" style="2" customWidth="1"/>
    <col min="15618" max="15618" width="42.375" style="2" bestFit="1" customWidth="1"/>
    <col min="15619" max="15620" width="19.25" style="2" customWidth="1"/>
    <col min="15621" max="15621" width="17.375" style="2" customWidth="1"/>
    <col min="15622" max="15623" width="12.125" style="2" customWidth="1"/>
    <col min="15624" max="15624" width="17.75" style="2" customWidth="1"/>
    <col min="15625" max="15625" width="29.875" style="2" bestFit="1" customWidth="1"/>
    <col min="15626" max="15626" width="13" style="2" bestFit="1" customWidth="1"/>
    <col min="15627" max="15872" width="9" style="2"/>
    <col min="15873" max="15873" width="8.875" style="2" customWidth="1"/>
    <col min="15874" max="15874" width="42.375" style="2" bestFit="1" customWidth="1"/>
    <col min="15875" max="15876" width="19.25" style="2" customWidth="1"/>
    <col min="15877" max="15877" width="17.375" style="2" customWidth="1"/>
    <col min="15878" max="15879" width="12.125" style="2" customWidth="1"/>
    <col min="15880" max="15880" width="17.75" style="2" customWidth="1"/>
    <col min="15881" max="15881" width="29.875" style="2" bestFit="1" customWidth="1"/>
    <col min="15882" max="15882" width="13" style="2" bestFit="1" customWidth="1"/>
    <col min="15883" max="16128" width="9" style="2"/>
    <col min="16129" max="16129" width="8.875" style="2" customWidth="1"/>
    <col min="16130" max="16130" width="42.375" style="2" bestFit="1" customWidth="1"/>
    <col min="16131" max="16132" width="19.25" style="2" customWidth="1"/>
    <col min="16133" max="16133" width="17.375" style="2" customWidth="1"/>
    <col min="16134" max="16135" width="12.125" style="2" customWidth="1"/>
    <col min="16136" max="16136" width="17.75" style="2" customWidth="1"/>
    <col min="16137" max="16137" width="29.875" style="2" bestFit="1" customWidth="1"/>
    <col min="16138" max="16138" width="13" style="2" bestFit="1" customWidth="1"/>
    <col min="16139" max="16384" width="9" style="2"/>
  </cols>
  <sheetData>
    <row r="1" spans="1:10" ht="35.450000000000003" customHeight="1" x14ac:dyDescent="0.15">
      <c r="B1" s="1" t="s">
        <v>494</v>
      </c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15">
      <c r="B2" s="88" t="s">
        <v>0</v>
      </c>
      <c r="C2" s="88" t="s">
        <v>1</v>
      </c>
      <c r="D2" s="88" t="s">
        <v>2</v>
      </c>
      <c r="E2" s="88"/>
      <c r="F2" s="86" t="s">
        <v>3</v>
      </c>
      <c r="G2" s="86" t="s">
        <v>4</v>
      </c>
      <c r="H2" s="86" t="s">
        <v>5</v>
      </c>
      <c r="I2" s="86" t="s">
        <v>6</v>
      </c>
      <c r="J2" s="86" t="s">
        <v>7</v>
      </c>
    </row>
    <row r="3" spans="1:10" ht="20.25" customHeight="1" x14ac:dyDescent="0.15">
      <c r="B3" s="87"/>
      <c r="C3" s="87"/>
      <c r="D3" s="3" t="s">
        <v>8</v>
      </c>
      <c r="E3" s="3" t="s">
        <v>9</v>
      </c>
      <c r="F3" s="89"/>
      <c r="G3" s="87"/>
      <c r="H3" s="87"/>
      <c r="I3" s="87"/>
      <c r="J3" s="87"/>
    </row>
    <row r="4" spans="1:10" ht="20.25" customHeight="1" x14ac:dyDescent="0.15">
      <c r="B4" s="4" t="s">
        <v>10</v>
      </c>
      <c r="C4" s="4"/>
      <c r="D4" s="5"/>
      <c r="E4" s="5"/>
      <c r="F4" s="48">
        <f>SUM(F5,F57,F75,F86,F103,F116)</f>
        <v>83456</v>
      </c>
      <c r="G4" s="48">
        <f t="shared" ref="G4:I4" si="0">SUM(G5,G57,G75,G86,G103,G116)</f>
        <v>4</v>
      </c>
      <c r="H4" s="48">
        <f t="shared" si="0"/>
        <v>3349</v>
      </c>
      <c r="I4" s="48">
        <f t="shared" si="0"/>
        <v>35173770</v>
      </c>
      <c r="J4" s="6"/>
    </row>
    <row r="5" spans="1:10" ht="20.25" customHeight="1" x14ac:dyDescent="0.15">
      <c r="B5" s="7" t="s">
        <v>11</v>
      </c>
      <c r="C5" s="7" t="s">
        <v>12</v>
      </c>
      <c r="D5" s="8"/>
      <c r="E5" s="8"/>
      <c r="F5" s="9">
        <f>SUM(F6,F11,F16,F22,F25,F36,F41,F43,F49,F53,F55)</f>
        <v>33430</v>
      </c>
      <c r="G5" s="10">
        <f t="shared" ref="G5:I5" si="1">SUM(G6,G11,G16,G22,G25,G36,G41,G43,G49,G53,G55)</f>
        <v>2</v>
      </c>
      <c r="H5" s="10">
        <f t="shared" si="1"/>
        <v>909</v>
      </c>
      <c r="I5" s="10">
        <f t="shared" si="1"/>
        <v>14748258</v>
      </c>
      <c r="J5" s="10"/>
    </row>
    <row r="6" spans="1:10" ht="20.25" customHeight="1" outlineLevel="1" x14ac:dyDescent="0.15">
      <c r="B6" s="49" t="s">
        <v>13</v>
      </c>
      <c r="C6" s="49" t="s">
        <v>14</v>
      </c>
      <c r="D6" s="49"/>
      <c r="E6" s="49"/>
      <c r="F6" s="11">
        <f>SUM(F7:F10)</f>
        <v>1150</v>
      </c>
      <c r="G6" s="12">
        <f>SUM(G8:G10)</f>
        <v>0</v>
      </c>
      <c r="H6" s="12">
        <f>SUM(H7:H10)</f>
        <v>25</v>
      </c>
      <c r="I6" s="12">
        <f>SUM(I7:I10)</f>
        <v>971000</v>
      </c>
      <c r="J6" s="49"/>
    </row>
    <row r="7" spans="1:10" ht="20.25" customHeight="1" outlineLevel="2" x14ac:dyDescent="0.15">
      <c r="A7" s="65" t="s">
        <v>12</v>
      </c>
      <c r="B7" s="50" t="str">
        <f>C6</f>
        <v>수원시</v>
      </c>
      <c r="C7" s="13" t="s">
        <v>495</v>
      </c>
      <c r="D7" s="50" t="s">
        <v>496</v>
      </c>
      <c r="E7" s="50" t="s">
        <v>497</v>
      </c>
      <c r="F7" s="14">
        <v>800</v>
      </c>
      <c r="G7" s="14"/>
      <c r="H7" s="15">
        <v>7</v>
      </c>
      <c r="I7" s="15">
        <v>796000</v>
      </c>
      <c r="J7" s="50"/>
    </row>
    <row r="8" spans="1:10" ht="20.25" customHeight="1" outlineLevel="2" x14ac:dyDescent="0.15">
      <c r="A8" s="65" t="s">
        <v>12</v>
      </c>
      <c r="B8" s="50" t="str">
        <f>B7</f>
        <v>수원시</v>
      </c>
      <c r="C8" s="13" t="s">
        <v>498</v>
      </c>
      <c r="D8" s="50" t="s">
        <v>499</v>
      </c>
      <c r="E8" s="50" t="s">
        <v>500</v>
      </c>
      <c r="F8" s="14">
        <v>50</v>
      </c>
      <c r="G8" s="14"/>
      <c r="H8" s="15">
        <v>10</v>
      </c>
      <c r="I8" s="15">
        <v>35000</v>
      </c>
      <c r="J8" s="50"/>
    </row>
    <row r="9" spans="1:10" ht="20.25" customHeight="1" outlineLevel="2" x14ac:dyDescent="0.15">
      <c r="A9" s="65" t="s">
        <v>12</v>
      </c>
      <c r="B9" s="50" t="str">
        <f t="shared" ref="B9:B10" si="2">B8</f>
        <v>수원시</v>
      </c>
      <c r="C9" s="13" t="s">
        <v>501</v>
      </c>
      <c r="D9" s="50" t="s">
        <v>502</v>
      </c>
      <c r="E9" s="50" t="s">
        <v>503</v>
      </c>
      <c r="F9" s="14">
        <v>200</v>
      </c>
      <c r="G9" s="14"/>
      <c r="H9" s="15">
        <v>5</v>
      </c>
      <c r="I9" s="15">
        <v>80000</v>
      </c>
      <c r="J9" s="50"/>
    </row>
    <row r="10" spans="1:10" ht="20.25" customHeight="1" outlineLevel="2" x14ac:dyDescent="0.15">
      <c r="A10" s="65" t="s">
        <v>12</v>
      </c>
      <c r="B10" s="50" t="str">
        <f t="shared" si="2"/>
        <v>수원시</v>
      </c>
      <c r="C10" s="13" t="s">
        <v>504</v>
      </c>
      <c r="D10" s="50" t="s">
        <v>505</v>
      </c>
      <c r="E10" s="50" t="s">
        <v>506</v>
      </c>
      <c r="F10" s="14">
        <v>100</v>
      </c>
      <c r="G10" s="14"/>
      <c r="H10" s="15">
        <v>3</v>
      </c>
      <c r="I10" s="15">
        <v>60000</v>
      </c>
      <c r="J10" s="50"/>
    </row>
    <row r="11" spans="1:10" ht="20.25" customHeight="1" outlineLevel="1" x14ac:dyDescent="0.15">
      <c r="B11" s="49" t="s">
        <v>13</v>
      </c>
      <c r="C11" s="49" t="s">
        <v>15</v>
      </c>
      <c r="D11" s="49"/>
      <c r="E11" s="49"/>
      <c r="F11" s="11">
        <f t="shared" ref="F11:H11" si="3">SUM(F12:F15)</f>
        <v>2310</v>
      </c>
      <c r="G11" s="12">
        <f t="shared" si="3"/>
        <v>0</v>
      </c>
      <c r="H11" s="12">
        <f t="shared" si="3"/>
        <v>110</v>
      </c>
      <c r="I11" s="12">
        <f>SUM(I12:I15)</f>
        <v>2275000</v>
      </c>
      <c r="J11" s="49"/>
    </row>
    <row r="12" spans="1:10" ht="20.25" customHeight="1" outlineLevel="2" x14ac:dyDescent="0.15">
      <c r="A12" s="65" t="s">
        <v>12</v>
      </c>
      <c r="B12" s="50" t="str">
        <f>C11</f>
        <v>용인시</v>
      </c>
      <c r="C12" s="16" t="s">
        <v>507</v>
      </c>
      <c r="D12" s="50" t="s">
        <v>508</v>
      </c>
      <c r="E12" s="50" t="s">
        <v>509</v>
      </c>
      <c r="F12" s="14">
        <v>300</v>
      </c>
      <c r="G12" s="14"/>
      <c r="H12" s="15">
        <v>0</v>
      </c>
      <c r="I12" s="15">
        <v>900000</v>
      </c>
      <c r="J12" s="50"/>
    </row>
    <row r="13" spans="1:10" ht="20.25" customHeight="1" outlineLevel="2" x14ac:dyDescent="0.15">
      <c r="A13" s="65" t="s">
        <v>12</v>
      </c>
      <c r="B13" s="50" t="str">
        <f t="shared" ref="B13:B15" si="4">B12</f>
        <v>용인시</v>
      </c>
      <c r="C13" s="16" t="s">
        <v>510</v>
      </c>
      <c r="D13" s="50" t="s">
        <v>511</v>
      </c>
      <c r="E13" s="50" t="s">
        <v>512</v>
      </c>
      <c r="F13" s="14">
        <v>1200</v>
      </c>
      <c r="G13" s="14"/>
      <c r="H13" s="15">
        <v>60</v>
      </c>
      <c r="I13" s="15">
        <v>450000</v>
      </c>
      <c r="J13" s="50"/>
    </row>
    <row r="14" spans="1:10" ht="20.25" customHeight="1" outlineLevel="2" x14ac:dyDescent="0.15">
      <c r="A14" s="65" t="s">
        <v>12</v>
      </c>
      <c r="B14" s="50" t="str">
        <f t="shared" si="4"/>
        <v>용인시</v>
      </c>
      <c r="C14" s="16" t="s">
        <v>513</v>
      </c>
      <c r="D14" s="50" t="s">
        <v>514</v>
      </c>
      <c r="E14" s="50" t="s">
        <v>515</v>
      </c>
      <c r="F14" s="14">
        <v>300</v>
      </c>
      <c r="G14" s="14"/>
      <c r="H14" s="15">
        <v>0</v>
      </c>
      <c r="I14" s="15">
        <v>545000</v>
      </c>
      <c r="J14" s="50"/>
    </row>
    <row r="15" spans="1:10" ht="20.25" customHeight="1" outlineLevel="2" x14ac:dyDescent="0.15">
      <c r="A15" s="65" t="s">
        <v>12</v>
      </c>
      <c r="B15" s="50" t="str">
        <f t="shared" si="4"/>
        <v>용인시</v>
      </c>
      <c r="C15" s="16" t="s">
        <v>516</v>
      </c>
      <c r="D15" s="50" t="s">
        <v>517</v>
      </c>
      <c r="E15" s="50" t="s">
        <v>518</v>
      </c>
      <c r="F15" s="14">
        <v>510</v>
      </c>
      <c r="G15" s="14"/>
      <c r="H15" s="15">
        <v>50</v>
      </c>
      <c r="I15" s="15">
        <v>380000</v>
      </c>
      <c r="J15" s="50"/>
    </row>
    <row r="16" spans="1:10" ht="20.25" customHeight="1" outlineLevel="1" x14ac:dyDescent="0.15">
      <c r="B16" s="49" t="s">
        <v>13</v>
      </c>
      <c r="C16" s="49" t="s">
        <v>16</v>
      </c>
      <c r="D16" s="49"/>
      <c r="E16" s="49"/>
      <c r="F16" s="11">
        <f>SUM(F17:F21)</f>
        <v>6230</v>
      </c>
      <c r="G16" s="12">
        <f>SUM(G17:G21)</f>
        <v>0</v>
      </c>
      <c r="H16" s="12">
        <f>SUM(H17:H21)</f>
        <v>200</v>
      </c>
      <c r="I16" s="12">
        <f>SUM(I17:I21)</f>
        <v>2510600</v>
      </c>
      <c r="J16" s="49"/>
    </row>
    <row r="17" spans="1:10" ht="20.25" customHeight="1" outlineLevel="2" x14ac:dyDescent="0.15">
      <c r="A17" s="65" t="s">
        <v>12</v>
      </c>
      <c r="B17" s="50" t="str">
        <f>C16</f>
        <v>화성시</v>
      </c>
      <c r="C17" s="13" t="s">
        <v>519</v>
      </c>
      <c r="D17" s="50" t="s">
        <v>520</v>
      </c>
      <c r="E17" s="50" t="s">
        <v>521</v>
      </c>
      <c r="F17" s="14">
        <v>1120</v>
      </c>
      <c r="G17" s="14"/>
      <c r="H17" s="15">
        <v>70</v>
      </c>
      <c r="I17" s="15">
        <v>450000</v>
      </c>
      <c r="J17" s="50"/>
    </row>
    <row r="18" spans="1:10" ht="20.25" customHeight="1" outlineLevel="2" x14ac:dyDescent="0.15">
      <c r="A18" s="65" t="s">
        <v>12</v>
      </c>
      <c r="B18" s="50" t="str">
        <f t="shared" ref="B18:B24" si="5">B17</f>
        <v>화성시</v>
      </c>
      <c r="C18" s="13" t="s">
        <v>522</v>
      </c>
      <c r="D18" s="50" t="s">
        <v>523</v>
      </c>
      <c r="E18" s="50" t="s">
        <v>524</v>
      </c>
      <c r="F18" s="14">
        <v>1650</v>
      </c>
      <c r="G18" s="14"/>
      <c r="H18" s="15">
        <v>50</v>
      </c>
      <c r="I18" s="15">
        <v>541000</v>
      </c>
      <c r="J18" s="50"/>
    </row>
    <row r="19" spans="1:10" ht="20.25" customHeight="1" outlineLevel="2" x14ac:dyDescent="0.15">
      <c r="A19" s="65" t="s">
        <v>12</v>
      </c>
      <c r="B19" s="50" t="str">
        <f t="shared" si="5"/>
        <v>화성시</v>
      </c>
      <c r="C19" s="13" t="s">
        <v>525</v>
      </c>
      <c r="D19" s="50" t="s">
        <v>526</v>
      </c>
      <c r="E19" s="50" t="s">
        <v>527</v>
      </c>
      <c r="F19" s="14">
        <v>850</v>
      </c>
      <c r="G19" s="14"/>
      <c r="H19" s="15">
        <v>20</v>
      </c>
      <c r="I19" s="15">
        <v>340000</v>
      </c>
      <c r="J19" s="50"/>
    </row>
    <row r="20" spans="1:10" ht="20.25" customHeight="1" outlineLevel="2" x14ac:dyDescent="0.15">
      <c r="A20" s="65" t="s">
        <v>12</v>
      </c>
      <c r="B20" s="50" t="str">
        <f t="shared" si="5"/>
        <v>화성시</v>
      </c>
      <c r="C20" s="13" t="s">
        <v>528</v>
      </c>
      <c r="D20" s="50" t="s">
        <v>529</v>
      </c>
      <c r="E20" s="50" t="s">
        <v>530</v>
      </c>
      <c r="F20" s="14">
        <v>1260</v>
      </c>
      <c r="G20" s="14"/>
      <c r="H20" s="15">
        <v>20</v>
      </c>
      <c r="I20" s="15">
        <v>559600</v>
      </c>
      <c r="J20" s="50"/>
    </row>
    <row r="21" spans="1:10" ht="20.25" customHeight="1" outlineLevel="2" x14ac:dyDescent="0.15">
      <c r="A21" s="65" t="s">
        <v>12</v>
      </c>
      <c r="B21" s="50" t="str">
        <f t="shared" si="5"/>
        <v>화성시</v>
      </c>
      <c r="C21" s="13" t="s">
        <v>531</v>
      </c>
      <c r="D21" s="50" t="s">
        <v>532</v>
      </c>
      <c r="E21" s="50" t="s">
        <v>533</v>
      </c>
      <c r="F21" s="14">
        <v>1350</v>
      </c>
      <c r="G21" s="14"/>
      <c r="H21" s="15">
        <v>40</v>
      </c>
      <c r="I21" s="15">
        <v>620000</v>
      </c>
      <c r="J21" s="50"/>
    </row>
    <row r="22" spans="1:10" ht="20.25" customHeight="1" outlineLevel="1" x14ac:dyDescent="0.15">
      <c r="B22" s="49" t="s">
        <v>17</v>
      </c>
      <c r="C22" s="49" t="s">
        <v>18</v>
      </c>
      <c r="D22" s="49"/>
      <c r="E22" s="49"/>
      <c r="F22" s="11">
        <f>SUM(F23:F24)</f>
        <v>170</v>
      </c>
      <c r="G22" s="12">
        <f>SUM(G23:G24)</f>
        <v>0</v>
      </c>
      <c r="H22" s="12">
        <f>SUM(H23:H24)</f>
        <v>11</v>
      </c>
      <c r="I22" s="12">
        <f>SUM(I23:I24)</f>
        <v>100000</v>
      </c>
      <c r="J22" s="49"/>
    </row>
    <row r="23" spans="1:10" ht="20.25" customHeight="1" outlineLevel="2" x14ac:dyDescent="0.15">
      <c r="A23" s="65" t="s">
        <v>12</v>
      </c>
      <c r="B23" s="50" t="str">
        <f>C22</f>
        <v>부천시</v>
      </c>
      <c r="C23" s="17" t="s">
        <v>534</v>
      </c>
      <c r="D23" s="50" t="s">
        <v>535</v>
      </c>
      <c r="E23" s="50" t="s">
        <v>536</v>
      </c>
      <c r="F23" s="15">
        <v>70</v>
      </c>
      <c r="G23" s="15"/>
      <c r="H23" s="15">
        <v>7</v>
      </c>
      <c r="I23" s="15">
        <v>45000</v>
      </c>
      <c r="J23" s="50"/>
    </row>
    <row r="24" spans="1:10" ht="20.25" customHeight="1" outlineLevel="2" x14ac:dyDescent="0.15">
      <c r="A24" s="65" t="s">
        <v>12</v>
      </c>
      <c r="B24" s="50" t="str">
        <f t="shared" si="5"/>
        <v>부천시</v>
      </c>
      <c r="C24" s="16" t="s">
        <v>537</v>
      </c>
      <c r="D24" s="50" t="s">
        <v>538</v>
      </c>
      <c r="E24" s="50" t="s">
        <v>539</v>
      </c>
      <c r="F24" s="14">
        <v>100</v>
      </c>
      <c r="G24" s="14"/>
      <c r="H24" s="14">
        <v>4</v>
      </c>
      <c r="I24" s="14">
        <v>55000</v>
      </c>
      <c r="J24" s="50"/>
    </row>
    <row r="25" spans="1:10" ht="20.25" customHeight="1" outlineLevel="1" x14ac:dyDescent="0.15">
      <c r="B25" s="49" t="s">
        <v>17</v>
      </c>
      <c r="C25" s="49" t="s">
        <v>19</v>
      </c>
      <c r="D25" s="49"/>
      <c r="E25" s="49"/>
      <c r="F25" s="11">
        <f t="shared" ref="F25:H25" si="6">SUM(F26:F35)</f>
        <v>7350</v>
      </c>
      <c r="G25" s="12">
        <f t="shared" si="6"/>
        <v>0</v>
      </c>
      <c r="H25" s="12">
        <f t="shared" si="6"/>
        <v>73</v>
      </c>
      <c r="I25" s="12">
        <f>SUM(I26:I35)</f>
        <v>1967330</v>
      </c>
      <c r="J25" s="49"/>
    </row>
    <row r="26" spans="1:10" ht="20.25" customHeight="1" outlineLevel="2" x14ac:dyDescent="0.15">
      <c r="A26" s="65" t="s">
        <v>12</v>
      </c>
      <c r="B26" s="50" t="str">
        <f>C25</f>
        <v>안산시</v>
      </c>
      <c r="C26" s="16" t="s">
        <v>540</v>
      </c>
      <c r="D26" s="50" t="s">
        <v>541</v>
      </c>
      <c r="E26" s="50" t="s">
        <v>542</v>
      </c>
      <c r="F26" s="14">
        <v>850</v>
      </c>
      <c r="G26" s="14"/>
      <c r="H26" s="14">
        <v>8</v>
      </c>
      <c r="I26" s="14">
        <v>190000</v>
      </c>
      <c r="J26" s="50"/>
    </row>
    <row r="27" spans="1:10" ht="20.25" customHeight="1" outlineLevel="2" x14ac:dyDescent="0.15">
      <c r="A27" s="65" t="s">
        <v>12</v>
      </c>
      <c r="B27" s="50" t="str">
        <f t="shared" ref="B27:B35" si="7">B26</f>
        <v>안산시</v>
      </c>
      <c r="C27" s="16" t="s">
        <v>543</v>
      </c>
      <c r="D27" s="50" t="s">
        <v>544</v>
      </c>
      <c r="E27" s="50" t="s">
        <v>545</v>
      </c>
      <c r="F27" s="14">
        <v>1500</v>
      </c>
      <c r="G27" s="14"/>
      <c r="H27" s="14">
        <v>10</v>
      </c>
      <c r="I27" s="14">
        <v>500000</v>
      </c>
      <c r="J27" s="50"/>
    </row>
    <row r="28" spans="1:10" ht="20.25" customHeight="1" outlineLevel="2" x14ac:dyDescent="0.15">
      <c r="A28" s="65" t="s">
        <v>12</v>
      </c>
      <c r="B28" s="50" t="str">
        <f t="shared" si="7"/>
        <v>안산시</v>
      </c>
      <c r="C28" s="16" t="s">
        <v>546</v>
      </c>
      <c r="D28" s="50" t="s">
        <v>547</v>
      </c>
      <c r="E28" s="50" t="s">
        <v>548</v>
      </c>
      <c r="F28" s="14">
        <v>1500</v>
      </c>
      <c r="G28" s="14"/>
      <c r="H28" s="14">
        <v>15</v>
      </c>
      <c r="I28" s="14">
        <v>330000</v>
      </c>
      <c r="J28" s="50"/>
    </row>
    <row r="29" spans="1:10" ht="20.25" customHeight="1" outlineLevel="2" x14ac:dyDescent="0.15">
      <c r="A29" s="65" t="s">
        <v>12</v>
      </c>
      <c r="B29" s="50" t="str">
        <f t="shared" si="7"/>
        <v>안산시</v>
      </c>
      <c r="C29" s="16" t="s">
        <v>549</v>
      </c>
      <c r="D29" s="50" t="s">
        <v>550</v>
      </c>
      <c r="E29" s="50" t="s">
        <v>551</v>
      </c>
      <c r="F29" s="14">
        <v>250</v>
      </c>
      <c r="G29" s="14"/>
      <c r="H29" s="14">
        <v>3</v>
      </c>
      <c r="I29" s="14">
        <v>62330</v>
      </c>
      <c r="J29" s="50"/>
    </row>
    <row r="30" spans="1:10" ht="20.25" customHeight="1" outlineLevel="2" x14ac:dyDescent="0.15">
      <c r="A30" s="65" t="s">
        <v>12</v>
      </c>
      <c r="B30" s="50" t="str">
        <f t="shared" si="7"/>
        <v>안산시</v>
      </c>
      <c r="C30" s="16" t="s">
        <v>552</v>
      </c>
      <c r="D30" s="50" t="s">
        <v>553</v>
      </c>
      <c r="E30" s="50" t="s">
        <v>554</v>
      </c>
      <c r="F30" s="14">
        <v>500</v>
      </c>
      <c r="G30" s="14"/>
      <c r="H30" s="14">
        <v>7</v>
      </c>
      <c r="I30" s="14">
        <v>140000</v>
      </c>
      <c r="J30" s="50"/>
    </row>
    <row r="31" spans="1:10" ht="20.25" customHeight="1" outlineLevel="2" x14ac:dyDescent="0.15">
      <c r="A31" s="65" t="s">
        <v>12</v>
      </c>
      <c r="B31" s="50" t="str">
        <f t="shared" si="7"/>
        <v>안산시</v>
      </c>
      <c r="C31" s="16" t="s">
        <v>555</v>
      </c>
      <c r="D31" s="50" t="s">
        <v>556</v>
      </c>
      <c r="E31" s="50" t="s">
        <v>557</v>
      </c>
      <c r="F31" s="14">
        <v>400</v>
      </c>
      <c r="G31" s="14"/>
      <c r="H31" s="14">
        <v>5</v>
      </c>
      <c r="I31" s="14">
        <v>105000</v>
      </c>
      <c r="J31" s="50"/>
    </row>
    <row r="32" spans="1:10" ht="20.25" customHeight="1" outlineLevel="2" x14ac:dyDescent="0.15">
      <c r="A32" s="65" t="s">
        <v>12</v>
      </c>
      <c r="B32" s="50" t="str">
        <f t="shared" si="7"/>
        <v>안산시</v>
      </c>
      <c r="C32" s="16" t="s">
        <v>558</v>
      </c>
      <c r="D32" s="50" t="s">
        <v>559</v>
      </c>
      <c r="E32" s="50" t="s">
        <v>560</v>
      </c>
      <c r="F32" s="14">
        <v>500</v>
      </c>
      <c r="G32" s="14"/>
      <c r="H32" s="14">
        <v>8</v>
      </c>
      <c r="I32" s="14">
        <v>140000</v>
      </c>
      <c r="J32" s="50"/>
    </row>
    <row r="33" spans="1:10" ht="20.25" customHeight="1" outlineLevel="2" x14ac:dyDescent="0.15">
      <c r="A33" s="65" t="s">
        <v>12</v>
      </c>
      <c r="B33" s="50" t="str">
        <f t="shared" si="7"/>
        <v>안산시</v>
      </c>
      <c r="C33" s="16" t="s">
        <v>561</v>
      </c>
      <c r="D33" s="50" t="s">
        <v>562</v>
      </c>
      <c r="E33" s="50" t="s">
        <v>563</v>
      </c>
      <c r="F33" s="14">
        <v>150</v>
      </c>
      <c r="G33" s="14"/>
      <c r="H33" s="14">
        <v>2</v>
      </c>
      <c r="I33" s="14">
        <v>60000</v>
      </c>
      <c r="J33" s="50"/>
    </row>
    <row r="34" spans="1:10" ht="20.25" customHeight="1" outlineLevel="2" x14ac:dyDescent="0.15">
      <c r="A34" s="65" t="s">
        <v>12</v>
      </c>
      <c r="B34" s="50" t="str">
        <f t="shared" si="7"/>
        <v>안산시</v>
      </c>
      <c r="C34" s="16" t="s">
        <v>564</v>
      </c>
      <c r="D34" s="50" t="s">
        <v>565</v>
      </c>
      <c r="E34" s="50" t="s">
        <v>566</v>
      </c>
      <c r="F34" s="14">
        <v>1200</v>
      </c>
      <c r="G34" s="14"/>
      <c r="H34" s="14">
        <v>10</v>
      </c>
      <c r="I34" s="14">
        <v>300000</v>
      </c>
      <c r="J34" s="50"/>
    </row>
    <row r="35" spans="1:10" ht="20.25" customHeight="1" outlineLevel="2" x14ac:dyDescent="0.15">
      <c r="A35" s="65" t="s">
        <v>12</v>
      </c>
      <c r="B35" s="50" t="str">
        <f t="shared" si="7"/>
        <v>안산시</v>
      </c>
      <c r="C35" s="16" t="s">
        <v>567</v>
      </c>
      <c r="D35" s="50" t="s">
        <v>568</v>
      </c>
      <c r="E35" s="50" t="s">
        <v>569</v>
      </c>
      <c r="F35" s="14">
        <v>500</v>
      </c>
      <c r="G35" s="14"/>
      <c r="H35" s="14">
        <v>5</v>
      </c>
      <c r="I35" s="14">
        <v>140000</v>
      </c>
      <c r="J35" s="50"/>
    </row>
    <row r="36" spans="1:10" ht="20.25" customHeight="1" outlineLevel="1" x14ac:dyDescent="0.15">
      <c r="B36" s="49" t="s">
        <v>13</v>
      </c>
      <c r="C36" s="49" t="s">
        <v>20</v>
      </c>
      <c r="D36" s="49"/>
      <c r="E36" s="49"/>
      <c r="F36" s="11">
        <f>SUM(F37:F40)</f>
        <v>1520</v>
      </c>
      <c r="G36" s="12">
        <f>SUM(G37:G40)</f>
        <v>1</v>
      </c>
      <c r="H36" s="12">
        <f>SUM(H37:H40)</f>
        <v>18</v>
      </c>
      <c r="I36" s="12">
        <f>SUM(I37:I40)</f>
        <v>2093308</v>
      </c>
      <c r="J36" s="49"/>
    </row>
    <row r="37" spans="1:10" ht="20.25" customHeight="1" outlineLevel="2" x14ac:dyDescent="0.15">
      <c r="A37" s="65" t="s">
        <v>12</v>
      </c>
      <c r="B37" s="50" t="str">
        <f>C36</f>
        <v>평택시</v>
      </c>
      <c r="C37" s="13" t="s">
        <v>570</v>
      </c>
      <c r="D37" s="50" t="s">
        <v>571</v>
      </c>
      <c r="E37" s="50" t="s">
        <v>572</v>
      </c>
      <c r="F37" s="14">
        <v>340</v>
      </c>
      <c r="G37" s="14">
        <v>0</v>
      </c>
      <c r="H37" s="15">
        <v>0</v>
      </c>
      <c r="I37" s="15">
        <v>143308</v>
      </c>
      <c r="J37" s="50"/>
    </row>
    <row r="38" spans="1:10" ht="20.25" customHeight="1" outlineLevel="2" x14ac:dyDescent="0.15">
      <c r="A38" s="65" t="s">
        <v>12</v>
      </c>
      <c r="B38" s="50" t="str">
        <f t="shared" ref="B38:B40" si="8">B37</f>
        <v>평택시</v>
      </c>
      <c r="C38" s="13" t="s">
        <v>573</v>
      </c>
      <c r="D38" s="50" t="s">
        <v>574</v>
      </c>
      <c r="E38" s="50" t="s">
        <v>575</v>
      </c>
      <c r="F38" s="14">
        <v>400</v>
      </c>
      <c r="G38" s="14">
        <v>0</v>
      </c>
      <c r="H38" s="15">
        <v>0</v>
      </c>
      <c r="I38" s="15">
        <v>1500000</v>
      </c>
      <c r="J38" s="50"/>
    </row>
    <row r="39" spans="1:10" ht="20.25" customHeight="1" outlineLevel="2" x14ac:dyDescent="0.15">
      <c r="A39" s="65" t="s">
        <v>12</v>
      </c>
      <c r="B39" s="50" t="str">
        <f t="shared" si="8"/>
        <v>평택시</v>
      </c>
      <c r="C39" s="13" t="s">
        <v>576</v>
      </c>
      <c r="D39" s="50" t="s">
        <v>577</v>
      </c>
      <c r="E39" s="50" t="s">
        <v>578</v>
      </c>
      <c r="F39" s="14">
        <v>390</v>
      </c>
      <c r="G39" s="14">
        <v>1</v>
      </c>
      <c r="H39" s="15">
        <v>8</v>
      </c>
      <c r="I39" s="15">
        <v>250000</v>
      </c>
      <c r="J39" s="50"/>
    </row>
    <row r="40" spans="1:10" ht="20.25" customHeight="1" outlineLevel="2" x14ac:dyDescent="0.15">
      <c r="A40" s="65" t="s">
        <v>12</v>
      </c>
      <c r="B40" s="50" t="str">
        <f t="shared" si="8"/>
        <v>평택시</v>
      </c>
      <c r="C40" s="13" t="s">
        <v>579</v>
      </c>
      <c r="D40" s="50" t="s">
        <v>580</v>
      </c>
      <c r="E40" s="50" t="s">
        <v>581</v>
      </c>
      <c r="F40" s="14">
        <v>390</v>
      </c>
      <c r="G40" s="14"/>
      <c r="H40" s="15">
        <v>10</v>
      </c>
      <c r="I40" s="15">
        <v>200000</v>
      </c>
      <c r="J40" s="50"/>
    </row>
    <row r="41" spans="1:10" ht="20.25" customHeight="1" outlineLevel="1" x14ac:dyDescent="0.15">
      <c r="B41" s="49" t="s">
        <v>17</v>
      </c>
      <c r="C41" s="49" t="s">
        <v>21</v>
      </c>
      <c r="D41" s="49"/>
      <c r="E41" s="49"/>
      <c r="F41" s="11">
        <f>SUM(F42:F42)</f>
        <v>70</v>
      </c>
      <c r="G41" s="12">
        <f>SUM(G42:G42)</f>
        <v>0</v>
      </c>
      <c r="H41" s="12">
        <f>SUM(H42:H42)</f>
        <v>3</v>
      </c>
      <c r="I41" s="12">
        <f>SUM(I42:I42)</f>
        <v>32000</v>
      </c>
      <c r="J41" s="49"/>
    </row>
    <row r="42" spans="1:10" ht="20.25" customHeight="1" outlineLevel="2" x14ac:dyDescent="0.15">
      <c r="A42" s="65" t="s">
        <v>12</v>
      </c>
      <c r="B42" s="50" t="str">
        <f>C41</f>
        <v>안양시</v>
      </c>
      <c r="C42" s="16" t="s">
        <v>582</v>
      </c>
      <c r="D42" s="50" t="s">
        <v>583</v>
      </c>
      <c r="E42" s="50" t="s">
        <v>584</v>
      </c>
      <c r="F42" s="14">
        <v>70</v>
      </c>
      <c r="G42" s="14"/>
      <c r="H42" s="14">
        <v>3</v>
      </c>
      <c r="I42" s="14">
        <v>32000</v>
      </c>
      <c r="J42" s="50"/>
    </row>
    <row r="43" spans="1:10" ht="20.25" customHeight="1" outlineLevel="1" x14ac:dyDescent="0.15">
      <c r="B43" s="49" t="s">
        <v>17</v>
      </c>
      <c r="C43" s="49" t="s">
        <v>22</v>
      </c>
      <c r="D43" s="49"/>
      <c r="E43" s="49"/>
      <c r="F43" s="11">
        <f>SUM(F44:F48)</f>
        <v>3400</v>
      </c>
      <c r="G43" s="12">
        <f>SUM(G44:G48)</f>
        <v>0</v>
      </c>
      <c r="H43" s="12">
        <f>SUM(H44:H48)</f>
        <v>39</v>
      </c>
      <c r="I43" s="12">
        <f>SUM(I44:I48)</f>
        <v>1166490</v>
      </c>
      <c r="J43" s="49"/>
    </row>
    <row r="44" spans="1:10" ht="20.25" customHeight="1" outlineLevel="2" x14ac:dyDescent="0.15">
      <c r="A44" s="65" t="s">
        <v>12</v>
      </c>
      <c r="B44" s="50" t="str">
        <f>C43</f>
        <v>시흥시</v>
      </c>
      <c r="C44" s="16" t="s">
        <v>585</v>
      </c>
      <c r="D44" s="50" t="s">
        <v>586</v>
      </c>
      <c r="E44" s="50" t="s">
        <v>587</v>
      </c>
      <c r="F44" s="14">
        <v>100</v>
      </c>
      <c r="G44" s="14"/>
      <c r="H44" s="14">
        <v>5</v>
      </c>
      <c r="I44" s="14">
        <v>28000</v>
      </c>
      <c r="J44" s="50"/>
    </row>
    <row r="45" spans="1:10" ht="20.25" customHeight="1" outlineLevel="2" x14ac:dyDescent="0.15">
      <c r="A45" s="65" t="s">
        <v>12</v>
      </c>
      <c r="B45" s="50" t="str">
        <f>B44</f>
        <v>시흥시</v>
      </c>
      <c r="C45" s="16" t="s">
        <v>588</v>
      </c>
      <c r="D45" s="50" t="s">
        <v>589</v>
      </c>
      <c r="E45" s="50" t="s">
        <v>590</v>
      </c>
      <c r="F45" s="14">
        <v>300</v>
      </c>
      <c r="G45" s="14"/>
      <c r="H45" s="14">
        <v>2</v>
      </c>
      <c r="I45" s="14">
        <v>88000</v>
      </c>
      <c r="J45" s="50"/>
    </row>
    <row r="46" spans="1:10" ht="20.25" customHeight="1" outlineLevel="2" x14ac:dyDescent="0.15">
      <c r="A46" s="65" t="s">
        <v>12</v>
      </c>
      <c r="B46" s="50" t="str">
        <f t="shared" ref="B46:B48" si="9">B45</f>
        <v>시흥시</v>
      </c>
      <c r="C46" s="16" t="s">
        <v>591</v>
      </c>
      <c r="D46" s="50" t="s">
        <v>592</v>
      </c>
      <c r="E46" s="50" t="s">
        <v>593</v>
      </c>
      <c r="F46" s="14">
        <v>1600</v>
      </c>
      <c r="G46" s="14"/>
      <c r="H46" s="14">
        <v>20</v>
      </c>
      <c r="I46" s="14">
        <v>568490</v>
      </c>
      <c r="J46" s="50"/>
    </row>
    <row r="47" spans="1:10" ht="20.25" customHeight="1" outlineLevel="2" x14ac:dyDescent="0.15">
      <c r="A47" s="65" t="s">
        <v>12</v>
      </c>
      <c r="B47" s="50" t="str">
        <f t="shared" si="9"/>
        <v>시흥시</v>
      </c>
      <c r="C47" s="16" t="s">
        <v>594</v>
      </c>
      <c r="D47" s="50" t="s">
        <v>595</v>
      </c>
      <c r="E47" s="50" t="s">
        <v>596</v>
      </c>
      <c r="F47" s="14">
        <v>900</v>
      </c>
      <c r="G47" s="14"/>
      <c r="H47" s="14">
        <v>9</v>
      </c>
      <c r="I47" s="14">
        <v>300000</v>
      </c>
      <c r="J47" s="50"/>
    </row>
    <row r="48" spans="1:10" ht="20.25" customHeight="1" outlineLevel="2" x14ac:dyDescent="0.15">
      <c r="A48" s="65" t="s">
        <v>12</v>
      </c>
      <c r="B48" s="50" t="str">
        <f t="shared" si="9"/>
        <v>시흥시</v>
      </c>
      <c r="C48" s="16" t="s">
        <v>597</v>
      </c>
      <c r="D48" s="50" t="s">
        <v>598</v>
      </c>
      <c r="E48" s="50" t="s">
        <v>599</v>
      </c>
      <c r="F48" s="14">
        <v>500</v>
      </c>
      <c r="G48" s="14"/>
      <c r="H48" s="14">
        <v>3</v>
      </c>
      <c r="I48" s="14">
        <v>182000</v>
      </c>
      <c r="J48" s="50"/>
    </row>
    <row r="49" spans="1:10" ht="20.25" customHeight="1" outlineLevel="1" x14ac:dyDescent="0.15">
      <c r="B49" s="49" t="s">
        <v>17</v>
      </c>
      <c r="C49" s="49" t="s">
        <v>23</v>
      </c>
      <c r="D49" s="49"/>
      <c r="E49" s="49"/>
      <c r="F49" s="11">
        <f>SUM(F50:F52)</f>
        <v>1730</v>
      </c>
      <c r="G49" s="12">
        <f>SUM(G50:G52)</f>
        <v>0</v>
      </c>
      <c r="H49" s="12">
        <f>SUM(H50:H52)</f>
        <v>37</v>
      </c>
      <c r="I49" s="12">
        <f>SUM(I50:I52)</f>
        <v>688200</v>
      </c>
      <c r="J49" s="49"/>
    </row>
    <row r="50" spans="1:10" ht="20.25" customHeight="1" outlineLevel="2" x14ac:dyDescent="0.15">
      <c r="A50" s="65" t="s">
        <v>12</v>
      </c>
      <c r="B50" s="50" t="str">
        <f>C49</f>
        <v>오산시</v>
      </c>
      <c r="C50" s="13" t="s">
        <v>600</v>
      </c>
      <c r="D50" s="50" t="s">
        <v>601</v>
      </c>
      <c r="E50" s="50" t="s">
        <v>602</v>
      </c>
      <c r="F50" s="14">
        <v>1200</v>
      </c>
      <c r="G50" s="14"/>
      <c r="H50" s="15">
        <v>22</v>
      </c>
      <c r="I50" s="15">
        <v>470000</v>
      </c>
      <c r="J50" s="50"/>
    </row>
    <row r="51" spans="1:10" ht="20.25" customHeight="1" outlineLevel="2" x14ac:dyDescent="0.15">
      <c r="A51" s="65" t="s">
        <v>12</v>
      </c>
      <c r="B51" s="50" t="str">
        <f t="shared" ref="B51:B52" si="10">B50</f>
        <v>오산시</v>
      </c>
      <c r="C51" s="13" t="s">
        <v>603</v>
      </c>
      <c r="D51" s="50" t="s">
        <v>604</v>
      </c>
      <c r="E51" s="50" t="s">
        <v>605</v>
      </c>
      <c r="F51" s="14">
        <v>280</v>
      </c>
      <c r="G51" s="14"/>
      <c r="H51" s="15">
        <v>8</v>
      </c>
      <c r="I51" s="15">
        <v>130000</v>
      </c>
      <c r="J51" s="50"/>
    </row>
    <row r="52" spans="1:10" ht="20.25" customHeight="1" outlineLevel="2" x14ac:dyDescent="0.15">
      <c r="A52" s="65" t="s">
        <v>12</v>
      </c>
      <c r="B52" s="50" t="str">
        <f t="shared" si="10"/>
        <v>오산시</v>
      </c>
      <c r="C52" s="13" t="s">
        <v>606</v>
      </c>
      <c r="D52" s="50" t="s">
        <v>607</v>
      </c>
      <c r="E52" s="50" t="s">
        <v>608</v>
      </c>
      <c r="F52" s="14">
        <v>250</v>
      </c>
      <c r="G52" s="14"/>
      <c r="H52" s="15">
        <v>7</v>
      </c>
      <c r="I52" s="15">
        <v>88200</v>
      </c>
      <c r="J52" s="50"/>
    </row>
    <row r="53" spans="1:10" ht="20.25" customHeight="1" outlineLevel="1" x14ac:dyDescent="0.15">
      <c r="B53" s="49" t="s">
        <v>13</v>
      </c>
      <c r="C53" s="49" t="s">
        <v>24</v>
      </c>
      <c r="D53" s="49"/>
      <c r="E53" s="49"/>
      <c r="F53" s="11">
        <f>SUM(F54:F54)</f>
        <v>6000</v>
      </c>
      <c r="G53" s="12">
        <f>SUM(G54:G54)</f>
        <v>1</v>
      </c>
      <c r="H53" s="12">
        <f>SUM(H54:H54)</f>
        <v>93</v>
      </c>
      <c r="I53" s="12">
        <f>SUM(I54:I54)</f>
        <v>1793700</v>
      </c>
      <c r="J53" s="49"/>
    </row>
    <row r="54" spans="1:10" ht="20.25" customHeight="1" outlineLevel="2" x14ac:dyDescent="0.15">
      <c r="A54" s="65" t="s">
        <v>12</v>
      </c>
      <c r="B54" s="50" t="str">
        <f>C53</f>
        <v>안성시</v>
      </c>
      <c r="C54" s="13" t="s">
        <v>609</v>
      </c>
      <c r="D54" s="50" t="s">
        <v>610</v>
      </c>
      <c r="E54" s="50" t="s">
        <v>611</v>
      </c>
      <c r="F54" s="14">
        <v>6000</v>
      </c>
      <c r="G54" s="14">
        <v>1</v>
      </c>
      <c r="H54" s="15">
        <v>93</v>
      </c>
      <c r="I54" s="15">
        <v>1793700</v>
      </c>
      <c r="J54" s="50"/>
    </row>
    <row r="55" spans="1:10" ht="20.25" customHeight="1" outlineLevel="1" x14ac:dyDescent="0.15">
      <c r="B55" s="49" t="s">
        <v>17</v>
      </c>
      <c r="C55" s="49" t="s">
        <v>25</v>
      </c>
      <c r="D55" s="49"/>
      <c r="E55" s="49"/>
      <c r="F55" s="11">
        <f>SUM(F56:F56)</f>
        <v>3500</v>
      </c>
      <c r="G55" s="12">
        <f>SUM(G56:G56)</f>
        <v>0</v>
      </c>
      <c r="H55" s="12">
        <f>SUM(H56:H56)</f>
        <v>300</v>
      </c>
      <c r="I55" s="12">
        <f>SUM(I56:I56)</f>
        <v>1150630</v>
      </c>
      <c r="J55" s="49"/>
    </row>
    <row r="56" spans="1:10" ht="20.25" customHeight="1" outlineLevel="2" x14ac:dyDescent="0.15">
      <c r="A56" s="65" t="s">
        <v>12</v>
      </c>
      <c r="B56" s="50" t="str">
        <f>C55</f>
        <v>의왕시</v>
      </c>
      <c r="C56" s="16" t="s">
        <v>612</v>
      </c>
      <c r="D56" s="50" t="s">
        <v>613</v>
      </c>
      <c r="E56" s="50" t="s">
        <v>614</v>
      </c>
      <c r="F56" s="14">
        <v>3500</v>
      </c>
      <c r="G56" s="14"/>
      <c r="H56" s="14">
        <v>300</v>
      </c>
      <c r="I56" s="14">
        <v>1150630</v>
      </c>
      <c r="J56" s="50"/>
    </row>
    <row r="57" spans="1:10" ht="20.25" customHeight="1" x14ac:dyDescent="0.15">
      <c r="B57" s="7" t="s">
        <v>11</v>
      </c>
      <c r="C57" s="7" t="s">
        <v>26</v>
      </c>
      <c r="D57" s="8"/>
      <c r="E57" s="8"/>
      <c r="F57" s="9">
        <f>SUM(F58,F60,F65,F69,F72)</f>
        <v>13573</v>
      </c>
      <c r="G57" s="10">
        <f t="shared" ref="G57:I57" si="11">SUM(G58,G60,G65,G69,G72)</f>
        <v>1</v>
      </c>
      <c r="H57" s="10">
        <f t="shared" si="11"/>
        <v>517</v>
      </c>
      <c r="I57" s="10">
        <f t="shared" si="11"/>
        <v>6800000</v>
      </c>
      <c r="J57" s="10"/>
    </row>
    <row r="58" spans="1:10" ht="20.25" customHeight="1" outlineLevel="1" x14ac:dyDescent="0.15">
      <c r="B58" s="49" t="s">
        <v>17</v>
      </c>
      <c r="C58" s="49" t="s">
        <v>27</v>
      </c>
      <c r="D58" s="49"/>
      <c r="E58" s="49"/>
      <c r="F58" s="11">
        <f>SUM(F59:F59)</f>
        <v>300</v>
      </c>
      <c r="G58" s="12">
        <f>SUM(G59:G59)</f>
        <v>0</v>
      </c>
      <c r="H58" s="12">
        <f>SUM(H59:H59)</f>
        <v>20</v>
      </c>
      <c r="I58" s="12">
        <f>SUM(I59:I59)</f>
        <v>120000</v>
      </c>
      <c r="J58" s="49"/>
    </row>
    <row r="59" spans="1:10" ht="20.25" customHeight="1" outlineLevel="2" x14ac:dyDescent="0.15">
      <c r="A59" s="65" t="s">
        <v>961</v>
      </c>
      <c r="B59" s="50" t="str">
        <f>C58</f>
        <v>성남시</v>
      </c>
      <c r="C59" s="16" t="s">
        <v>615</v>
      </c>
      <c r="D59" s="50" t="s">
        <v>616</v>
      </c>
      <c r="E59" s="50" t="s">
        <v>617</v>
      </c>
      <c r="F59" s="14">
        <v>300</v>
      </c>
      <c r="G59" s="14">
        <v>0</v>
      </c>
      <c r="H59" s="14">
        <v>20</v>
      </c>
      <c r="I59" s="14">
        <v>120000</v>
      </c>
      <c r="J59" s="50"/>
    </row>
    <row r="60" spans="1:10" ht="20.25" customHeight="1" outlineLevel="1" x14ac:dyDescent="0.15">
      <c r="B60" s="49" t="s">
        <v>13</v>
      </c>
      <c r="C60" s="49" t="s">
        <v>28</v>
      </c>
      <c r="D60" s="49"/>
      <c r="E60" s="49"/>
      <c r="F60" s="11">
        <f>SUM(F61:F64)</f>
        <v>5820</v>
      </c>
      <c r="G60" s="12">
        <f>SUM(G61:G64)</f>
        <v>0</v>
      </c>
      <c r="H60" s="12">
        <f>SUM(H61:H64)</f>
        <v>230</v>
      </c>
      <c r="I60" s="12">
        <f>SUM(I61:I64)</f>
        <v>2610000</v>
      </c>
      <c r="J60" s="49"/>
    </row>
    <row r="61" spans="1:10" ht="20.25" customHeight="1" outlineLevel="2" x14ac:dyDescent="0.15">
      <c r="A61" s="65" t="s">
        <v>961</v>
      </c>
      <c r="B61" s="50" t="str">
        <f>C60</f>
        <v>광주시</v>
      </c>
      <c r="C61" s="16" t="s">
        <v>618</v>
      </c>
      <c r="D61" s="50" t="s">
        <v>619</v>
      </c>
      <c r="E61" s="50" t="s">
        <v>620</v>
      </c>
      <c r="F61" s="14">
        <v>520</v>
      </c>
      <c r="G61" s="14">
        <v>0</v>
      </c>
      <c r="H61" s="14">
        <v>20</v>
      </c>
      <c r="I61" s="14">
        <v>240000</v>
      </c>
      <c r="J61" s="50"/>
    </row>
    <row r="62" spans="1:10" ht="20.25" customHeight="1" outlineLevel="2" x14ac:dyDescent="0.15">
      <c r="A62" s="65" t="s">
        <v>961</v>
      </c>
      <c r="B62" s="50" t="str">
        <f t="shared" ref="B62:B64" si="12">B61</f>
        <v>광주시</v>
      </c>
      <c r="C62" s="16" t="s">
        <v>621</v>
      </c>
      <c r="D62" s="50" t="s">
        <v>622</v>
      </c>
      <c r="E62" s="50" t="s">
        <v>623</v>
      </c>
      <c r="F62" s="14">
        <v>2300</v>
      </c>
      <c r="G62" s="14">
        <v>0</v>
      </c>
      <c r="H62" s="14">
        <v>120</v>
      </c>
      <c r="I62" s="14">
        <v>1050000</v>
      </c>
      <c r="J62" s="50"/>
    </row>
    <row r="63" spans="1:10" ht="20.25" customHeight="1" outlineLevel="2" x14ac:dyDescent="0.15">
      <c r="A63" s="65" t="s">
        <v>961</v>
      </c>
      <c r="B63" s="50" t="str">
        <f t="shared" si="12"/>
        <v>광주시</v>
      </c>
      <c r="C63" s="16" t="s">
        <v>624</v>
      </c>
      <c r="D63" s="50" t="s">
        <v>625</v>
      </c>
      <c r="E63" s="50" t="s">
        <v>626</v>
      </c>
      <c r="F63" s="14">
        <v>1500</v>
      </c>
      <c r="G63" s="14">
        <v>0</v>
      </c>
      <c r="H63" s="14">
        <v>70</v>
      </c>
      <c r="I63" s="14">
        <v>760000</v>
      </c>
      <c r="J63" s="50"/>
    </row>
    <row r="64" spans="1:10" ht="20.25" customHeight="1" outlineLevel="2" x14ac:dyDescent="0.15">
      <c r="A64" s="65" t="s">
        <v>961</v>
      </c>
      <c r="B64" s="50" t="str">
        <f t="shared" si="12"/>
        <v>광주시</v>
      </c>
      <c r="C64" s="16" t="s">
        <v>627</v>
      </c>
      <c r="D64" s="50" t="s">
        <v>628</v>
      </c>
      <c r="E64" s="50" t="s">
        <v>629</v>
      </c>
      <c r="F64" s="14">
        <v>1500</v>
      </c>
      <c r="G64" s="14">
        <v>0</v>
      </c>
      <c r="H64" s="14">
        <v>20</v>
      </c>
      <c r="I64" s="14">
        <v>560000</v>
      </c>
      <c r="J64" s="50"/>
    </row>
    <row r="65" spans="1:10" ht="20.25" customHeight="1" outlineLevel="1" x14ac:dyDescent="0.15">
      <c r="B65" s="49" t="s">
        <v>17</v>
      </c>
      <c r="C65" s="49" t="s">
        <v>29</v>
      </c>
      <c r="D65" s="49"/>
      <c r="E65" s="49"/>
      <c r="F65" s="11">
        <f>SUM(F66:F68)</f>
        <v>2263</v>
      </c>
      <c r="G65" s="12">
        <f t="shared" ref="G65:I65" si="13">SUM(G66:G68)</f>
        <v>0</v>
      </c>
      <c r="H65" s="12">
        <f t="shared" si="13"/>
        <v>70</v>
      </c>
      <c r="I65" s="12">
        <f t="shared" si="13"/>
        <v>1090000</v>
      </c>
      <c r="J65" s="49"/>
    </row>
    <row r="66" spans="1:10" ht="20.25" customHeight="1" outlineLevel="2" x14ac:dyDescent="0.15">
      <c r="A66" s="65" t="s">
        <v>961</v>
      </c>
      <c r="B66" s="50" t="str">
        <f>C65</f>
        <v>하남시</v>
      </c>
      <c r="C66" s="16" t="s">
        <v>630</v>
      </c>
      <c r="D66" s="50" t="s">
        <v>631</v>
      </c>
      <c r="E66" s="50" t="s">
        <v>632</v>
      </c>
      <c r="F66" s="14">
        <v>1265</v>
      </c>
      <c r="G66" s="14">
        <v>0</v>
      </c>
      <c r="H66" s="14">
        <v>20</v>
      </c>
      <c r="I66" s="14">
        <v>625000</v>
      </c>
      <c r="J66" s="50"/>
    </row>
    <row r="67" spans="1:10" ht="20.25" customHeight="1" outlineLevel="2" x14ac:dyDescent="0.15">
      <c r="A67" s="65" t="s">
        <v>961</v>
      </c>
      <c r="B67" s="50" t="str">
        <f t="shared" ref="B67:B68" si="14">B66</f>
        <v>하남시</v>
      </c>
      <c r="C67" s="16" t="s">
        <v>633</v>
      </c>
      <c r="D67" s="50" t="s">
        <v>634</v>
      </c>
      <c r="E67" s="50" t="s">
        <v>635</v>
      </c>
      <c r="F67" s="14">
        <v>380</v>
      </c>
      <c r="G67" s="14">
        <v>0</v>
      </c>
      <c r="H67" s="14">
        <v>28</v>
      </c>
      <c r="I67" s="14">
        <v>165000</v>
      </c>
      <c r="J67" s="50"/>
    </row>
    <row r="68" spans="1:10" ht="20.25" customHeight="1" outlineLevel="2" x14ac:dyDescent="0.15">
      <c r="A68" s="65" t="s">
        <v>961</v>
      </c>
      <c r="B68" s="50" t="str">
        <f t="shared" si="14"/>
        <v>하남시</v>
      </c>
      <c r="C68" s="16" t="s">
        <v>636</v>
      </c>
      <c r="D68" s="50" t="s">
        <v>637</v>
      </c>
      <c r="E68" s="50" t="s">
        <v>638</v>
      </c>
      <c r="F68" s="14">
        <v>618</v>
      </c>
      <c r="G68" s="14">
        <v>0</v>
      </c>
      <c r="H68" s="14">
        <v>22</v>
      </c>
      <c r="I68" s="14">
        <v>300000</v>
      </c>
      <c r="J68" s="50"/>
    </row>
    <row r="69" spans="1:10" ht="20.25" customHeight="1" outlineLevel="1" x14ac:dyDescent="0.15">
      <c r="B69" s="49" t="s">
        <v>17</v>
      </c>
      <c r="C69" s="49" t="s">
        <v>30</v>
      </c>
      <c r="D69" s="49"/>
      <c r="E69" s="49"/>
      <c r="F69" s="11">
        <f>SUM(F70:F71)</f>
        <v>2350</v>
      </c>
      <c r="G69" s="12">
        <f t="shared" ref="G69:I69" si="15">SUM(G70:G71)</f>
        <v>1</v>
      </c>
      <c r="H69" s="12">
        <f t="shared" si="15"/>
        <v>77</v>
      </c>
      <c r="I69" s="12">
        <f t="shared" si="15"/>
        <v>1500000</v>
      </c>
      <c r="J69" s="49"/>
    </row>
    <row r="70" spans="1:10" ht="20.25" customHeight="1" outlineLevel="2" x14ac:dyDescent="0.15">
      <c r="A70" s="65" t="s">
        <v>961</v>
      </c>
      <c r="B70" s="50" t="str">
        <f>C69</f>
        <v>이천시</v>
      </c>
      <c r="C70" s="16" t="s">
        <v>639</v>
      </c>
      <c r="D70" s="50" t="s">
        <v>640</v>
      </c>
      <c r="E70" s="50" t="s">
        <v>641</v>
      </c>
      <c r="F70" s="14">
        <v>479</v>
      </c>
      <c r="G70" s="14">
        <v>0</v>
      </c>
      <c r="H70" s="14">
        <v>0</v>
      </c>
      <c r="I70" s="14">
        <v>400000</v>
      </c>
      <c r="J70" s="50"/>
    </row>
    <row r="71" spans="1:10" ht="20.25" customHeight="1" outlineLevel="2" x14ac:dyDescent="0.15">
      <c r="A71" s="65" t="s">
        <v>961</v>
      </c>
      <c r="B71" s="50" t="str">
        <f t="shared" ref="B71" si="16">B70</f>
        <v>이천시</v>
      </c>
      <c r="C71" s="16" t="s">
        <v>642</v>
      </c>
      <c r="D71" s="50" t="s">
        <v>643</v>
      </c>
      <c r="E71" s="50" t="s">
        <v>644</v>
      </c>
      <c r="F71" s="14">
        <v>1871</v>
      </c>
      <c r="G71" s="14">
        <v>1</v>
      </c>
      <c r="H71" s="14">
        <v>77</v>
      </c>
      <c r="I71" s="14">
        <v>1100000</v>
      </c>
      <c r="J71" s="50"/>
    </row>
    <row r="72" spans="1:10" ht="20.25" customHeight="1" outlineLevel="1" x14ac:dyDescent="0.15">
      <c r="B72" s="49" t="s">
        <v>17</v>
      </c>
      <c r="C72" s="49" t="s">
        <v>31</v>
      </c>
      <c r="D72" s="49"/>
      <c r="E72" s="49"/>
      <c r="F72" s="11">
        <f>SUM(F73:F74)</f>
        <v>2840</v>
      </c>
      <c r="G72" s="12">
        <f t="shared" ref="G72:I72" si="17">SUM(G73:G74)</f>
        <v>0</v>
      </c>
      <c r="H72" s="12">
        <f t="shared" si="17"/>
        <v>120</v>
      </c>
      <c r="I72" s="12">
        <f t="shared" si="17"/>
        <v>1480000</v>
      </c>
      <c r="J72" s="49"/>
    </row>
    <row r="73" spans="1:10" ht="20.25" customHeight="1" outlineLevel="2" x14ac:dyDescent="0.15">
      <c r="A73" s="65" t="s">
        <v>961</v>
      </c>
      <c r="B73" s="50" t="str">
        <f>C72</f>
        <v>여주시</v>
      </c>
      <c r="C73" s="16" t="s">
        <v>645</v>
      </c>
      <c r="D73" s="50" t="s">
        <v>646</v>
      </c>
      <c r="E73" s="50" t="s">
        <v>647</v>
      </c>
      <c r="F73" s="14">
        <v>1440</v>
      </c>
      <c r="G73" s="14">
        <v>0</v>
      </c>
      <c r="H73" s="14">
        <v>120</v>
      </c>
      <c r="I73" s="14">
        <v>680000</v>
      </c>
      <c r="J73" s="50"/>
    </row>
    <row r="74" spans="1:10" ht="20.25" customHeight="1" outlineLevel="2" x14ac:dyDescent="0.15">
      <c r="A74" s="65" t="s">
        <v>961</v>
      </c>
      <c r="B74" s="50" t="str">
        <f t="shared" ref="B74" si="18">B73</f>
        <v>여주시</v>
      </c>
      <c r="C74" s="16" t="s">
        <v>648</v>
      </c>
      <c r="D74" s="50" t="s">
        <v>649</v>
      </c>
      <c r="E74" s="50" t="s">
        <v>650</v>
      </c>
      <c r="F74" s="14">
        <v>1400</v>
      </c>
      <c r="G74" s="14">
        <v>0</v>
      </c>
      <c r="H74" s="14">
        <v>0</v>
      </c>
      <c r="I74" s="14">
        <v>800000</v>
      </c>
      <c r="J74" s="50"/>
    </row>
    <row r="75" spans="1:10" ht="20.25" customHeight="1" x14ac:dyDescent="0.15">
      <c r="B75" s="7" t="s">
        <v>11</v>
      </c>
      <c r="C75" s="7" t="s">
        <v>32</v>
      </c>
      <c r="D75" s="8"/>
      <c r="E75" s="8"/>
      <c r="F75" s="9">
        <f>SUM(F76,F81,F83)</f>
        <v>12565</v>
      </c>
      <c r="G75" s="10">
        <f t="shared" ref="G75:I75" si="19">SUM(G76,G81,G83)</f>
        <v>1</v>
      </c>
      <c r="H75" s="10">
        <f t="shared" si="19"/>
        <v>386</v>
      </c>
      <c r="I75" s="10">
        <f t="shared" si="19"/>
        <v>3862854</v>
      </c>
      <c r="J75" s="10"/>
    </row>
    <row r="76" spans="1:10" ht="20.25" customHeight="1" outlineLevel="1" x14ac:dyDescent="0.15">
      <c r="B76" s="49" t="s">
        <v>13</v>
      </c>
      <c r="C76" s="49" t="s">
        <v>33</v>
      </c>
      <c r="D76" s="49"/>
      <c r="E76" s="49"/>
      <c r="F76" s="11">
        <f>SUM(F77:F80)</f>
        <v>2300</v>
      </c>
      <c r="G76" s="12">
        <f>SUM(G77:G80)</f>
        <v>0</v>
      </c>
      <c r="H76" s="12">
        <f>SUM(H77:H80)</f>
        <v>165</v>
      </c>
      <c r="I76" s="12">
        <f>SUM(I77:I80)</f>
        <v>1265137</v>
      </c>
      <c r="J76" s="49"/>
    </row>
    <row r="77" spans="1:10" ht="20.25" customHeight="1" outlineLevel="2" x14ac:dyDescent="0.15">
      <c r="A77" s="65" t="s">
        <v>966</v>
      </c>
      <c r="B77" s="50" t="str">
        <f>C76</f>
        <v>고양시</v>
      </c>
      <c r="C77" s="16" t="s">
        <v>651</v>
      </c>
      <c r="D77" s="50" t="s">
        <v>652</v>
      </c>
      <c r="E77" s="50" t="s">
        <v>653</v>
      </c>
      <c r="F77" s="14">
        <v>630</v>
      </c>
      <c r="G77" s="14"/>
      <c r="H77" s="14">
        <v>24</v>
      </c>
      <c r="I77" s="14">
        <v>411937</v>
      </c>
      <c r="J77" s="50"/>
    </row>
    <row r="78" spans="1:10" ht="20.25" customHeight="1" outlineLevel="2" x14ac:dyDescent="0.15">
      <c r="A78" s="65" t="s">
        <v>966</v>
      </c>
      <c r="B78" s="50" t="str">
        <f t="shared" ref="B78:B80" si="20">B77</f>
        <v>고양시</v>
      </c>
      <c r="C78" s="16" t="s">
        <v>654</v>
      </c>
      <c r="D78" s="50" t="s">
        <v>655</v>
      </c>
      <c r="E78" s="50" t="s">
        <v>656</v>
      </c>
      <c r="F78" s="14">
        <v>970</v>
      </c>
      <c r="G78" s="14"/>
      <c r="H78" s="14">
        <v>40</v>
      </c>
      <c r="I78" s="14">
        <v>447800</v>
      </c>
      <c r="J78" s="50"/>
    </row>
    <row r="79" spans="1:10" ht="20.25" customHeight="1" outlineLevel="2" x14ac:dyDescent="0.15">
      <c r="A79" s="65" t="s">
        <v>966</v>
      </c>
      <c r="B79" s="50" t="str">
        <f t="shared" si="20"/>
        <v>고양시</v>
      </c>
      <c r="C79" s="16" t="s">
        <v>657</v>
      </c>
      <c r="D79" s="50" t="s">
        <v>658</v>
      </c>
      <c r="E79" s="50" t="s">
        <v>659</v>
      </c>
      <c r="F79" s="14">
        <v>510</v>
      </c>
      <c r="G79" s="14"/>
      <c r="H79" s="14">
        <v>85</v>
      </c>
      <c r="I79" s="14">
        <v>310300</v>
      </c>
      <c r="J79" s="50"/>
    </row>
    <row r="80" spans="1:10" ht="20.25" customHeight="1" outlineLevel="2" x14ac:dyDescent="0.15">
      <c r="A80" s="65" t="s">
        <v>966</v>
      </c>
      <c r="B80" s="50" t="str">
        <f t="shared" si="20"/>
        <v>고양시</v>
      </c>
      <c r="C80" s="16" t="s">
        <v>660</v>
      </c>
      <c r="D80" s="50" t="s">
        <v>661</v>
      </c>
      <c r="E80" s="50" t="s">
        <v>662</v>
      </c>
      <c r="F80" s="14">
        <v>190</v>
      </c>
      <c r="G80" s="14"/>
      <c r="H80" s="14">
        <v>16</v>
      </c>
      <c r="I80" s="14">
        <v>95100</v>
      </c>
      <c r="J80" s="50"/>
    </row>
    <row r="81" spans="1:10" ht="20.25" customHeight="1" outlineLevel="1" x14ac:dyDescent="0.15">
      <c r="B81" s="49" t="s">
        <v>17</v>
      </c>
      <c r="C81" s="49" t="s">
        <v>34</v>
      </c>
      <c r="D81" s="49"/>
      <c r="E81" s="49"/>
      <c r="F81" s="11">
        <f>SUM(F82:F82)</f>
        <v>3870</v>
      </c>
      <c r="G81" s="12">
        <f>SUM(G82:G82)</f>
        <v>1</v>
      </c>
      <c r="H81" s="12">
        <f>SUM(H82:H82)</f>
        <v>69</v>
      </c>
      <c r="I81" s="12">
        <f>SUM(I82:I82)</f>
        <v>1500000</v>
      </c>
      <c r="J81" s="49"/>
    </row>
    <row r="82" spans="1:10" ht="20.25" customHeight="1" outlineLevel="2" x14ac:dyDescent="0.15">
      <c r="A82" s="65" t="s">
        <v>966</v>
      </c>
      <c r="B82" s="50" t="str">
        <f>C81</f>
        <v>파주시</v>
      </c>
      <c r="C82" s="16" t="s">
        <v>663</v>
      </c>
      <c r="D82" s="50" t="s">
        <v>664</v>
      </c>
      <c r="E82" s="50" t="s">
        <v>665</v>
      </c>
      <c r="F82" s="14">
        <v>3870</v>
      </c>
      <c r="G82" s="14">
        <v>1</v>
      </c>
      <c r="H82" s="14">
        <v>69</v>
      </c>
      <c r="I82" s="14">
        <v>1500000</v>
      </c>
      <c r="J82" s="50"/>
    </row>
    <row r="83" spans="1:10" ht="20.25" customHeight="1" outlineLevel="1" x14ac:dyDescent="0.15">
      <c r="B83" s="49" t="s">
        <v>17</v>
      </c>
      <c r="C83" s="49" t="s">
        <v>35</v>
      </c>
      <c r="D83" s="49"/>
      <c r="E83" s="49"/>
      <c r="F83" s="11">
        <f>SUM(F84:F85)</f>
        <v>6395</v>
      </c>
      <c r="G83" s="12">
        <f t="shared" ref="G83:I83" si="21">SUM(G84:G85)</f>
        <v>0</v>
      </c>
      <c r="H83" s="12">
        <f t="shared" si="21"/>
        <v>152</v>
      </c>
      <c r="I83" s="12">
        <f t="shared" si="21"/>
        <v>1097717</v>
      </c>
      <c r="J83" s="49"/>
    </row>
    <row r="84" spans="1:10" ht="20.25" customHeight="1" outlineLevel="2" x14ac:dyDescent="0.15">
      <c r="A84" s="65" t="s">
        <v>966</v>
      </c>
      <c r="B84" s="50" t="str">
        <f>C83</f>
        <v>김포시</v>
      </c>
      <c r="C84" s="16" t="s">
        <v>666</v>
      </c>
      <c r="D84" s="50" t="s">
        <v>667</v>
      </c>
      <c r="E84" s="50" t="s">
        <v>667</v>
      </c>
      <c r="F84" s="14">
        <v>1500</v>
      </c>
      <c r="G84" s="14"/>
      <c r="H84" s="14">
        <v>16</v>
      </c>
      <c r="I84" s="14">
        <v>737846</v>
      </c>
      <c r="J84" s="50"/>
    </row>
    <row r="85" spans="1:10" ht="20.25" customHeight="1" outlineLevel="2" x14ac:dyDescent="0.15">
      <c r="A85" s="65" t="s">
        <v>966</v>
      </c>
      <c r="B85" s="50" t="str">
        <f t="shared" ref="B85" si="22">B84</f>
        <v>김포시</v>
      </c>
      <c r="C85" s="16" t="s">
        <v>668</v>
      </c>
      <c r="D85" s="50" t="s">
        <v>669</v>
      </c>
      <c r="E85" s="50" t="s">
        <v>670</v>
      </c>
      <c r="F85" s="14">
        <v>4895</v>
      </c>
      <c r="G85" s="14"/>
      <c r="H85" s="14">
        <v>136</v>
      </c>
      <c r="I85" s="14">
        <v>359871</v>
      </c>
      <c r="J85" s="50"/>
    </row>
    <row r="86" spans="1:10" ht="20.25" customHeight="1" x14ac:dyDescent="0.15">
      <c r="B86" s="7" t="s">
        <v>11</v>
      </c>
      <c r="C86" s="7" t="s">
        <v>36</v>
      </c>
      <c r="D86" s="8"/>
      <c r="E86" s="8"/>
      <c r="F86" s="9">
        <f>SUM(F87,F93,F95,F99,F101)</f>
        <v>10410</v>
      </c>
      <c r="G86" s="10"/>
      <c r="H86" s="10">
        <f t="shared" ref="H86:I86" si="23">SUM(H87,H93,H95,H99,H101)</f>
        <v>590</v>
      </c>
      <c r="I86" s="10">
        <f t="shared" si="23"/>
        <v>4599738</v>
      </c>
      <c r="J86" s="10"/>
    </row>
    <row r="87" spans="1:10" ht="20.25" customHeight="1" outlineLevel="1" x14ac:dyDescent="0.15">
      <c r="B87" s="49" t="s">
        <v>13</v>
      </c>
      <c r="C87" s="49" t="s">
        <v>37</v>
      </c>
      <c r="D87" s="49"/>
      <c r="E87" s="49"/>
      <c r="F87" s="11">
        <f>SUM(F88:F92)</f>
        <v>2280</v>
      </c>
      <c r="G87" s="12">
        <f>SUM(G88:G92)</f>
        <v>0</v>
      </c>
      <c r="H87" s="12">
        <f>SUM(H88:H92)</f>
        <v>54</v>
      </c>
      <c r="I87" s="12">
        <f>SUM(I88:I92)</f>
        <v>868544</v>
      </c>
      <c r="J87" s="49"/>
    </row>
    <row r="88" spans="1:10" ht="20.25" customHeight="1" outlineLevel="2" x14ac:dyDescent="0.15">
      <c r="A88" s="65" t="s">
        <v>967</v>
      </c>
      <c r="B88" s="50" t="str">
        <f>C87</f>
        <v>의정부시</v>
      </c>
      <c r="C88" s="16" t="s">
        <v>671</v>
      </c>
      <c r="D88" s="50" t="s">
        <v>672</v>
      </c>
      <c r="E88" s="50" t="s">
        <v>673</v>
      </c>
      <c r="F88" s="14">
        <v>500</v>
      </c>
      <c r="G88" s="14"/>
      <c r="H88" s="14">
        <v>7</v>
      </c>
      <c r="I88" s="14">
        <v>240000</v>
      </c>
      <c r="J88" s="50"/>
    </row>
    <row r="89" spans="1:10" ht="20.25" customHeight="1" outlineLevel="2" x14ac:dyDescent="0.15">
      <c r="A89" s="65" t="s">
        <v>967</v>
      </c>
      <c r="B89" s="50" t="str">
        <f t="shared" ref="B89:B92" si="24">B88</f>
        <v>의정부시</v>
      </c>
      <c r="C89" s="16" t="s">
        <v>674</v>
      </c>
      <c r="D89" s="50" t="s">
        <v>675</v>
      </c>
      <c r="E89" s="50" t="s">
        <v>675</v>
      </c>
      <c r="F89" s="14">
        <v>180</v>
      </c>
      <c r="G89" s="14"/>
      <c r="H89" s="14">
        <v>3</v>
      </c>
      <c r="I89" s="14">
        <v>163784</v>
      </c>
      <c r="J89" s="50"/>
    </row>
    <row r="90" spans="1:10" ht="20.25" customHeight="1" outlineLevel="2" x14ac:dyDescent="0.15">
      <c r="A90" s="65" t="s">
        <v>967</v>
      </c>
      <c r="B90" s="50" t="str">
        <f t="shared" si="24"/>
        <v>의정부시</v>
      </c>
      <c r="C90" s="16" t="s">
        <v>676</v>
      </c>
      <c r="D90" s="50" t="s">
        <v>677</v>
      </c>
      <c r="E90" s="50" t="s">
        <v>677</v>
      </c>
      <c r="F90" s="14">
        <v>100</v>
      </c>
      <c r="G90" s="14"/>
      <c r="H90" s="14">
        <v>2</v>
      </c>
      <c r="I90" s="14">
        <v>48000</v>
      </c>
      <c r="J90" s="50"/>
    </row>
    <row r="91" spans="1:10" ht="20.25" customHeight="1" outlineLevel="2" x14ac:dyDescent="0.15">
      <c r="A91" s="65" t="s">
        <v>967</v>
      </c>
      <c r="B91" s="50" t="str">
        <f t="shared" si="24"/>
        <v>의정부시</v>
      </c>
      <c r="C91" s="16" t="s">
        <v>678</v>
      </c>
      <c r="D91" s="50" t="s">
        <v>679</v>
      </c>
      <c r="E91" s="50" t="s">
        <v>679</v>
      </c>
      <c r="F91" s="14">
        <v>100</v>
      </c>
      <c r="G91" s="14"/>
      <c r="H91" s="14">
        <v>2</v>
      </c>
      <c r="I91" s="14">
        <v>60000</v>
      </c>
      <c r="J91" s="50"/>
    </row>
    <row r="92" spans="1:10" ht="20.25" customHeight="1" outlineLevel="2" x14ac:dyDescent="0.15">
      <c r="A92" s="65" t="s">
        <v>967</v>
      </c>
      <c r="B92" s="50" t="str">
        <f t="shared" si="24"/>
        <v>의정부시</v>
      </c>
      <c r="C92" s="16" t="s">
        <v>680</v>
      </c>
      <c r="D92" s="50" t="s">
        <v>681</v>
      </c>
      <c r="E92" s="50" t="s">
        <v>682</v>
      </c>
      <c r="F92" s="14">
        <v>1400</v>
      </c>
      <c r="G92" s="14"/>
      <c r="H92" s="14">
        <v>40</v>
      </c>
      <c r="I92" s="14">
        <v>356760</v>
      </c>
      <c r="J92" s="50"/>
    </row>
    <row r="93" spans="1:10" ht="20.25" customHeight="1" outlineLevel="1" x14ac:dyDescent="0.15">
      <c r="B93" s="49" t="s">
        <v>17</v>
      </c>
      <c r="C93" s="49" t="s">
        <v>38</v>
      </c>
      <c r="D93" s="49"/>
      <c r="E93" s="49"/>
      <c r="F93" s="11">
        <f>SUM(F94:F94)</f>
        <v>2700</v>
      </c>
      <c r="G93" s="12">
        <f>SUM(G94:G94)</f>
        <v>0</v>
      </c>
      <c r="H93" s="12">
        <f>SUM(H94:H94)</f>
        <v>30</v>
      </c>
      <c r="I93" s="12">
        <f>SUM(I94:I94)</f>
        <v>802902</v>
      </c>
      <c r="J93" s="49"/>
    </row>
    <row r="94" spans="1:10" ht="20.25" customHeight="1" outlineLevel="2" x14ac:dyDescent="0.15">
      <c r="A94" s="65" t="s">
        <v>967</v>
      </c>
      <c r="B94" s="50" t="str">
        <f>C93</f>
        <v>양주시</v>
      </c>
      <c r="C94" s="16" t="s">
        <v>683</v>
      </c>
      <c r="D94" s="50" t="s">
        <v>684</v>
      </c>
      <c r="E94" s="50" t="s">
        <v>685</v>
      </c>
      <c r="F94" s="14">
        <v>2700</v>
      </c>
      <c r="G94" s="14"/>
      <c r="H94" s="14">
        <v>30</v>
      </c>
      <c r="I94" s="14">
        <v>802902</v>
      </c>
      <c r="J94" s="50"/>
    </row>
    <row r="95" spans="1:10" ht="20.25" customHeight="1" outlineLevel="1" x14ac:dyDescent="0.15">
      <c r="B95" s="49" t="s">
        <v>17</v>
      </c>
      <c r="C95" s="49" t="s">
        <v>39</v>
      </c>
      <c r="D95" s="49"/>
      <c r="E95" s="49"/>
      <c r="F95" s="11">
        <f>SUM(F96:F98)</f>
        <v>2130</v>
      </c>
      <c r="G95" s="12">
        <f t="shared" ref="G95:I95" si="25">SUM(G96:G98)</f>
        <v>0</v>
      </c>
      <c r="H95" s="12">
        <f t="shared" si="25"/>
        <v>109</v>
      </c>
      <c r="I95" s="12">
        <f t="shared" si="25"/>
        <v>970076</v>
      </c>
      <c r="J95" s="49"/>
    </row>
    <row r="96" spans="1:10" ht="20.25" customHeight="1" outlineLevel="2" x14ac:dyDescent="0.15">
      <c r="A96" s="65" t="s">
        <v>967</v>
      </c>
      <c r="B96" s="50" t="str">
        <f>C95</f>
        <v>포천시</v>
      </c>
      <c r="C96" s="16" t="s">
        <v>686</v>
      </c>
      <c r="D96" s="50" t="s">
        <v>687</v>
      </c>
      <c r="E96" s="50" t="s">
        <v>688</v>
      </c>
      <c r="F96" s="14">
        <v>700</v>
      </c>
      <c r="G96" s="14"/>
      <c r="H96" s="14">
        <v>36</v>
      </c>
      <c r="I96" s="14">
        <v>200000</v>
      </c>
      <c r="J96" s="50"/>
    </row>
    <row r="97" spans="1:10" ht="20.25" customHeight="1" outlineLevel="2" x14ac:dyDescent="0.15">
      <c r="A97" s="65" t="s">
        <v>967</v>
      </c>
      <c r="B97" s="50" t="str">
        <f t="shared" ref="B97:B98" si="26">B96</f>
        <v>포천시</v>
      </c>
      <c r="C97" s="16" t="s">
        <v>689</v>
      </c>
      <c r="D97" s="50" t="s">
        <v>690</v>
      </c>
      <c r="E97" s="50" t="s">
        <v>691</v>
      </c>
      <c r="F97" s="14">
        <v>730</v>
      </c>
      <c r="G97" s="14"/>
      <c r="H97" s="14">
        <v>58</v>
      </c>
      <c r="I97" s="14">
        <v>434076</v>
      </c>
      <c r="J97" s="50"/>
    </row>
    <row r="98" spans="1:10" ht="20.25" customHeight="1" outlineLevel="2" x14ac:dyDescent="0.15">
      <c r="A98" s="65" t="s">
        <v>967</v>
      </c>
      <c r="B98" s="50" t="str">
        <f t="shared" si="26"/>
        <v>포천시</v>
      </c>
      <c r="C98" s="16" t="s">
        <v>692</v>
      </c>
      <c r="D98" s="50" t="s">
        <v>693</v>
      </c>
      <c r="E98" s="50" t="s">
        <v>694</v>
      </c>
      <c r="F98" s="14">
        <v>700</v>
      </c>
      <c r="G98" s="14"/>
      <c r="H98" s="14">
        <v>15</v>
      </c>
      <c r="I98" s="14">
        <v>336000</v>
      </c>
      <c r="J98" s="50"/>
    </row>
    <row r="99" spans="1:10" ht="20.25" customHeight="1" outlineLevel="1" x14ac:dyDescent="0.15">
      <c r="B99" s="49" t="s">
        <v>17</v>
      </c>
      <c r="C99" s="49" t="s">
        <v>40</v>
      </c>
      <c r="D99" s="49"/>
      <c r="E99" s="49"/>
      <c r="F99" s="11">
        <f>SUM(F100:F100)</f>
        <v>2000</v>
      </c>
      <c r="G99" s="12">
        <f>SUM(G100:G100)</f>
        <v>0</v>
      </c>
      <c r="H99" s="12">
        <f>SUM(H100:H100)</f>
        <v>170</v>
      </c>
      <c r="I99" s="12">
        <f>SUM(I100:I100)</f>
        <v>554143</v>
      </c>
      <c r="J99" s="49"/>
    </row>
    <row r="100" spans="1:10" ht="20.25" customHeight="1" outlineLevel="2" x14ac:dyDescent="0.15">
      <c r="A100" s="65" t="s">
        <v>967</v>
      </c>
      <c r="B100" s="50" t="str">
        <f>C99</f>
        <v>동두천시</v>
      </c>
      <c r="C100" s="16" t="s">
        <v>695</v>
      </c>
      <c r="D100" s="50" t="s">
        <v>696</v>
      </c>
      <c r="E100" s="50" t="s">
        <v>697</v>
      </c>
      <c r="F100" s="14">
        <v>2000</v>
      </c>
      <c r="G100" s="14"/>
      <c r="H100" s="14">
        <v>170</v>
      </c>
      <c r="I100" s="14">
        <v>554143</v>
      </c>
      <c r="J100" s="50"/>
    </row>
    <row r="101" spans="1:10" ht="20.25" customHeight="1" outlineLevel="1" x14ac:dyDescent="0.15">
      <c r="B101" s="49" t="s">
        <v>17</v>
      </c>
      <c r="C101" s="49" t="s">
        <v>41</v>
      </c>
      <c r="D101" s="49"/>
      <c r="E101" s="49"/>
      <c r="F101" s="11">
        <f>SUM(F102:F102)</f>
        <v>1300</v>
      </c>
      <c r="G101" s="12">
        <f>SUM(G102:G102)</f>
        <v>0</v>
      </c>
      <c r="H101" s="12">
        <f>SUM(H102:H102)</f>
        <v>227</v>
      </c>
      <c r="I101" s="12">
        <f>SUM(I102:I102)</f>
        <v>1404073</v>
      </c>
      <c r="J101" s="49"/>
    </row>
    <row r="102" spans="1:10" ht="20.25" customHeight="1" outlineLevel="2" x14ac:dyDescent="0.15">
      <c r="A102" s="65" t="s">
        <v>967</v>
      </c>
      <c r="B102" s="50" t="str">
        <f>C101</f>
        <v>연천군</v>
      </c>
      <c r="C102" s="16" t="s">
        <v>698</v>
      </c>
      <c r="D102" s="50" t="s">
        <v>699</v>
      </c>
      <c r="E102" s="50" t="s">
        <v>700</v>
      </c>
      <c r="F102" s="14">
        <v>1300</v>
      </c>
      <c r="G102" s="14"/>
      <c r="H102" s="14">
        <v>227</v>
      </c>
      <c r="I102" s="14">
        <v>1404073</v>
      </c>
      <c r="J102" s="50"/>
    </row>
    <row r="103" spans="1:10" ht="20.25" customHeight="1" x14ac:dyDescent="0.15">
      <c r="B103" s="7" t="s">
        <v>11</v>
      </c>
      <c r="C103" s="7" t="s">
        <v>42</v>
      </c>
      <c r="D103" s="8"/>
      <c r="E103" s="8"/>
      <c r="F103" s="9">
        <f>SUM(F104,F110,F112,F114)</f>
        <v>13410</v>
      </c>
      <c r="G103" s="10">
        <f t="shared" ref="G103:I103" si="27">SUM(G104,G110,G112,G114)</f>
        <v>0</v>
      </c>
      <c r="H103" s="10">
        <f t="shared" si="27"/>
        <v>947</v>
      </c>
      <c r="I103" s="10">
        <f t="shared" si="27"/>
        <v>5074179</v>
      </c>
      <c r="J103" s="10"/>
    </row>
    <row r="104" spans="1:10" ht="20.25" customHeight="1" outlineLevel="1" x14ac:dyDescent="0.15">
      <c r="B104" s="49" t="s">
        <v>13</v>
      </c>
      <c r="C104" s="49" t="s">
        <v>43</v>
      </c>
      <c r="D104" s="49"/>
      <c r="E104" s="49"/>
      <c r="F104" s="11">
        <f>SUM(F105:F109)</f>
        <v>2140</v>
      </c>
      <c r="G104" s="12">
        <f>SUM(G105:G109)</f>
        <v>0</v>
      </c>
      <c r="H104" s="12">
        <f>SUM(H105:H109)</f>
        <v>560</v>
      </c>
      <c r="I104" s="12">
        <f>SUM(I105:I109)</f>
        <v>1529912</v>
      </c>
      <c r="J104" s="49"/>
    </row>
    <row r="105" spans="1:10" ht="20.25" customHeight="1" outlineLevel="2" x14ac:dyDescent="0.15">
      <c r="A105" s="65" t="s">
        <v>42</v>
      </c>
      <c r="B105" s="50" t="str">
        <f>C104</f>
        <v>남양주시</v>
      </c>
      <c r="C105" s="16" t="s">
        <v>701</v>
      </c>
      <c r="D105" s="50" t="s">
        <v>702</v>
      </c>
      <c r="E105" s="50" t="s">
        <v>703</v>
      </c>
      <c r="F105" s="14">
        <v>240</v>
      </c>
      <c r="G105" s="14"/>
      <c r="H105" s="14">
        <v>150</v>
      </c>
      <c r="I105" s="14">
        <v>107112</v>
      </c>
      <c r="J105" s="50"/>
    </row>
    <row r="106" spans="1:10" ht="20.25" customHeight="1" outlineLevel="2" x14ac:dyDescent="0.15">
      <c r="A106" s="65" t="s">
        <v>42</v>
      </c>
      <c r="B106" s="50" t="str">
        <f t="shared" ref="B106:B109" si="28">B105</f>
        <v>남양주시</v>
      </c>
      <c r="C106" s="16" t="s">
        <v>704</v>
      </c>
      <c r="D106" s="50" t="s">
        <v>705</v>
      </c>
      <c r="E106" s="50" t="s">
        <v>706</v>
      </c>
      <c r="F106" s="14">
        <v>600</v>
      </c>
      <c r="G106" s="14"/>
      <c r="H106" s="14">
        <v>60</v>
      </c>
      <c r="I106" s="14">
        <v>355700</v>
      </c>
      <c r="J106" s="50"/>
    </row>
    <row r="107" spans="1:10" ht="20.25" customHeight="1" outlineLevel="2" x14ac:dyDescent="0.15">
      <c r="A107" s="65" t="s">
        <v>42</v>
      </c>
      <c r="B107" s="50" t="str">
        <f t="shared" si="28"/>
        <v>남양주시</v>
      </c>
      <c r="C107" s="16" t="s">
        <v>707</v>
      </c>
      <c r="D107" s="50" t="s">
        <v>708</v>
      </c>
      <c r="E107" s="50" t="s">
        <v>709</v>
      </c>
      <c r="F107" s="14">
        <v>600</v>
      </c>
      <c r="G107" s="14"/>
      <c r="H107" s="14">
        <v>150</v>
      </c>
      <c r="I107" s="14">
        <v>355700</v>
      </c>
      <c r="J107" s="50"/>
    </row>
    <row r="108" spans="1:10" ht="20.25" customHeight="1" outlineLevel="2" x14ac:dyDescent="0.15">
      <c r="A108" s="65" t="s">
        <v>42</v>
      </c>
      <c r="B108" s="50" t="str">
        <f t="shared" si="28"/>
        <v>남양주시</v>
      </c>
      <c r="C108" s="16" t="s">
        <v>710</v>
      </c>
      <c r="D108" s="50" t="s">
        <v>711</v>
      </c>
      <c r="E108" s="50" t="s">
        <v>712</v>
      </c>
      <c r="F108" s="14">
        <v>400</v>
      </c>
      <c r="G108" s="14"/>
      <c r="H108" s="14">
        <v>120</v>
      </c>
      <c r="I108" s="14">
        <v>355700</v>
      </c>
      <c r="J108" s="50"/>
    </row>
    <row r="109" spans="1:10" ht="20.25" customHeight="1" outlineLevel="2" x14ac:dyDescent="0.15">
      <c r="A109" s="65" t="s">
        <v>42</v>
      </c>
      <c r="B109" s="50" t="str">
        <f t="shared" si="28"/>
        <v>남양주시</v>
      </c>
      <c r="C109" s="16" t="s">
        <v>713</v>
      </c>
      <c r="D109" s="50" t="s">
        <v>714</v>
      </c>
      <c r="E109" s="50" t="s">
        <v>715</v>
      </c>
      <c r="F109" s="14">
        <v>300</v>
      </c>
      <c r="G109" s="14"/>
      <c r="H109" s="14">
        <v>80</v>
      </c>
      <c r="I109" s="14">
        <v>355700</v>
      </c>
      <c r="J109" s="50"/>
    </row>
    <row r="110" spans="1:10" ht="20.25" customHeight="1" outlineLevel="1" x14ac:dyDescent="0.15">
      <c r="B110" s="49" t="s">
        <v>17</v>
      </c>
      <c r="C110" s="49" t="s">
        <v>39</v>
      </c>
      <c r="D110" s="49"/>
      <c r="E110" s="49"/>
      <c r="F110" s="11">
        <f>SUM(F111:F111)</f>
        <v>150</v>
      </c>
      <c r="G110" s="12">
        <f>SUM(G111:G111)</f>
        <v>0</v>
      </c>
      <c r="H110" s="12">
        <f>SUM(H111:H111)</f>
        <v>187</v>
      </c>
      <c r="I110" s="12">
        <f>SUM(I111:I111)</f>
        <v>218036</v>
      </c>
      <c r="J110" s="49"/>
    </row>
    <row r="111" spans="1:10" ht="20.25" customHeight="1" outlineLevel="2" x14ac:dyDescent="0.15">
      <c r="A111" s="65" t="s">
        <v>42</v>
      </c>
      <c r="B111" s="50" t="str">
        <f>C110</f>
        <v>포천시</v>
      </c>
      <c r="C111" s="16" t="s">
        <v>716</v>
      </c>
      <c r="D111" s="50" t="s">
        <v>717</v>
      </c>
      <c r="E111" s="50" t="s">
        <v>718</v>
      </c>
      <c r="F111" s="14">
        <v>150</v>
      </c>
      <c r="G111" s="14"/>
      <c r="H111" s="14">
        <v>187</v>
      </c>
      <c r="I111" s="14">
        <v>218036</v>
      </c>
      <c r="J111" s="50"/>
    </row>
    <row r="112" spans="1:10" ht="20.25" customHeight="1" outlineLevel="1" x14ac:dyDescent="0.15">
      <c r="B112" s="49" t="s">
        <v>17</v>
      </c>
      <c r="C112" s="49" t="s">
        <v>44</v>
      </c>
      <c r="D112" s="49"/>
      <c r="E112" s="49"/>
      <c r="F112" s="11">
        <f>SUM(F113:F113)</f>
        <v>5620</v>
      </c>
      <c r="G112" s="12">
        <f>SUM(G113:G113)</f>
        <v>0</v>
      </c>
      <c r="H112" s="12">
        <f>SUM(H113:H113)</f>
        <v>150</v>
      </c>
      <c r="I112" s="12">
        <f>SUM(I113:I113)</f>
        <v>1709486</v>
      </c>
      <c r="J112" s="49"/>
    </row>
    <row r="113" spans="1:10" ht="20.25" customHeight="1" outlineLevel="2" x14ac:dyDescent="0.15">
      <c r="A113" s="65" t="s">
        <v>42</v>
      </c>
      <c r="B113" s="50" t="str">
        <f>C112</f>
        <v>양평군</v>
      </c>
      <c r="C113" s="16" t="s">
        <v>719</v>
      </c>
      <c r="D113" s="18" t="s">
        <v>720</v>
      </c>
      <c r="E113" s="18" t="s">
        <v>721</v>
      </c>
      <c r="F113" s="14">
        <v>5620</v>
      </c>
      <c r="G113" s="14"/>
      <c r="H113" s="14">
        <v>150</v>
      </c>
      <c r="I113" s="14">
        <v>1709486</v>
      </c>
      <c r="J113" s="50"/>
    </row>
    <row r="114" spans="1:10" ht="20.25" customHeight="1" outlineLevel="1" x14ac:dyDescent="0.15">
      <c r="B114" s="49" t="s">
        <v>17</v>
      </c>
      <c r="C114" s="49" t="s">
        <v>45</v>
      </c>
      <c r="D114" s="49"/>
      <c r="E114" s="49"/>
      <c r="F114" s="11">
        <f>SUM(F115:F115)</f>
        <v>5500</v>
      </c>
      <c r="G114" s="12">
        <f>SUM(G115:G115)</f>
        <v>0</v>
      </c>
      <c r="H114" s="12">
        <f>SUM(H115:H115)</f>
        <v>50</v>
      </c>
      <c r="I114" s="12">
        <f>SUM(I115:I115)</f>
        <v>1616745</v>
      </c>
      <c r="J114" s="49"/>
    </row>
    <row r="115" spans="1:10" ht="20.25" customHeight="1" outlineLevel="2" x14ac:dyDescent="0.15">
      <c r="A115" s="65" t="s">
        <v>42</v>
      </c>
      <c r="B115" s="50" t="str">
        <f>C114</f>
        <v>가평군</v>
      </c>
      <c r="C115" s="16" t="s">
        <v>722</v>
      </c>
      <c r="D115" s="50" t="s">
        <v>723</v>
      </c>
      <c r="E115" s="50" t="s">
        <v>724</v>
      </c>
      <c r="F115" s="14">
        <v>5500</v>
      </c>
      <c r="G115" s="14"/>
      <c r="H115" s="14">
        <v>50</v>
      </c>
      <c r="I115" s="14">
        <v>1616745</v>
      </c>
      <c r="J115" s="50"/>
    </row>
    <row r="116" spans="1:10" ht="20.25" customHeight="1" x14ac:dyDescent="0.15">
      <c r="B116" s="7" t="s">
        <v>11</v>
      </c>
      <c r="C116" s="7" t="s">
        <v>46</v>
      </c>
      <c r="D116" s="8"/>
      <c r="E116" s="8"/>
      <c r="F116" s="9">
        <f>SUM(F117,F123,F125,F127)</f>
        <v>68</v>
      </c>
      <c r="G116" s="10">
        <f t="shared" ref="G116:I116" si="29">SUM(G117,G123,G125,G127)</f>
        <v>0</v>
      </c>
      <c r="H116" s="10">
        <f t="shared" si="29"/>
        <v>0</v>
      </c>
      <c r="I116" s="10">
        <f t="shared" si="29"/>
        <v>88741</v>
      </c>
      <c r="J116" s="10"/>
    </row>
    <row r="117" spans="1:10" ht="20.25" customHeight="1" outlineLevel="1" x14ac:dyDescent="0.15">
      <c r="B117" s="49" t="s">
        <v>17</v>
      </c>
      <c r="C117" s="49" t="s">
        <v>35</v>
      </c>
      <c r="D117" s="49"/>
      <c r="E117" s="49"/>
      <c r="F117" s="11">
        <f>SUM(F118:F118)</f>
        <v>68</v>
      </c>
      <c r="G117" s="12">
        <f>SUM(G118:G118)</f>
        <v>0</v>
      </c>
      <c r="H117" s="12">
        <f>SUM(H118:H118)</f>
        <v>0</v>
      </c>
      <c r="I117" s="12">
        <f>SUM(I118:I118)</f>
        <v>88741</v>
      </c>
      <c r="J117" s="49"/>
    </row>
    <row r="118" spans="1:10" ht="20.25" customHeight="1" outlineLevel="2" x14ac:dyDescent="0.15">
      <c r="A118" s="65" t="s">
        <v>968</v>
      </c>
      <c r="B118" s="50" t="str">
        <f>C117</f>
        <v>김포시</v>
      </c>
      <c r="C118" s="16" t="s">
        <v>725</v>
      </c>
      <c r="D118" s="50" t="s">
        <v>726</v>
      </c>
      <c r="E118" s="50" t="s">
        <v>727</v>
      </c>
      <c r="F118" s="14">
        <v>68</v>
      </c>
      <c r="G118" s="14"/>
      <c r="H118" s="14">
        <v>0</v>
      </c>
      <c r="I118" s="14">
        <v>88741</v>
      </c>
      <c r="J118" s="50"/>
    </row>
  </sheetData>
  <mergeCells count="8">
    <mergeCell ref="I2:I3"/>
    <mergeCell ref="J2:J3"/>
    <mergeCell ref="B2:B3"/>
    <mergeCell ref="C2:C3"/>
    <mergeCell ref="D2:E2"/>
    <mergeCell ref="F2:F3"/>
    <mergeCell ref="G2:G3"/>
    <mergeCell ref="H2:H3"/>
  </mergeCells>
  <phoneticPr fontId="3" type="noConversion"/>
  <pageMargins left="0.35433070866141736" right="0.35433070866141736" top="0.78740157480314965" bottom="0.78740157480314965" header="0.51181102362204722" footer="0.51181102362204722"/>
  <pageSetup paperSize="8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개요</vt:lpstr>
      <vt:lpstr>2026년 공사계획</vt:lpstr>
      <vt:lpstr>2025년 공사계획</vt:lpstr>
      <vt:lpstr>2025년 공사계획(의무)</vt:lpstr>
      <vt:lpstr>'2025년 공사계획'!Print_Area</vt:lpstr>
      <vt:lpstr>'2025년 공사계획(의무)'!Print_Area</vt:lpstr>
      <vt:lpstr>'2026년 공사계획'!Print_Area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2025-03-26T00:25:48Z</dcterms:created>
  <dcterms:modified xsi:type="dcterms:W3CDTF">2025-03-27T00:43:33Z</dcterms:modified>
</cp:coreProperties>
</file>